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pivotTables/pivotTable4.xml" ContentType="application/vnd.openxmlformats-officedocument.spreadsheetml.pivot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hidePivotFieldList="1" defaultThemeVersion="124226"/>
  <bookViews>
    <workbookView xWindow="3135" yWindow="195" windowWidth="12420" windowHeight="10020"/>
  </bookViews>
  <sheets>
    <sheet name="PHA" sheetId="5" r:id="rId1"/>
    <sheet name="PT" sheetId="6" r:id="rId2"/>
    <sheet name="Aux" sheetId="8" r:id="rId3"/>
  </sheets>
  <externalReferences>
    <externalReference r:id="rId4"/>
  </externalReferences>
  <definedNames>
    <definedName name="Birthday" localSheetId="0">PHA!$B$4:$B$1436</definedName>
    <definedName name="Department_List">OFFSET([1]Sheet3!$A$3,1,0,[1]Sheet3!$A$2,1)</definedName>
    <definedName name="Name" localSheetId="0">PHA!$A$4:$A$1436</definedName>
    <definedName name="Sections_List">OFFSET([1]Sheet3!$B$3,1,0,[1]Sheet3!$B$2,1)</definedName>
    <definedName name="Teams_List">OFFSET([1]Sheet3!$C$3,1,0,[1]Sheet3!$C$2,1)</definedName>
  </definedNames>
  <calcPr calcId="144525" refMode="R1C1"/>
  <pivotCaches>
    <pivotCache cacheId="6" r:id="rId5"/>
    <pivotCache cacheId="10" r:id="rId6"/>
  </pivotCaches>
</workbook>
</file>

<file path=xl/calcChain.xml><?xml version="1.0" encoding="utf-8"?>
<calcChain xmlns="http://schemas.openxmlformats.org/spreadsheetml/2006/main">
  <c r="B4" i="8" l="1"/>
  <c r="C4" i="8" s="1"/>
  <c r="T55" i="5"/>
  <c r="T57" i="5"/>
  <c r="T54" i="5"/>
  <c r="T56" i="5"/>
  <c r="T26" i="5"/>
  <c r="T27" i="5"/>
  <c r="T39" i="5"/>
  <c r="T31" i="5"/>
  <c r="T9" i="5"/>
  <c r="T10" i="5"/>
  <c r="T11" i="5"/>
  <c r="T12" i="5"/>
  <c r="T13" i="5"/>
  <c r="T14" i="5"/>
  <c r="T15" i="5"/>
  <c r="T16" i="5"/>
  <c r="T17" i="5"/>
  <c r="T18" i="5"/>
  <c r="T19" i="5"/>
  <c r="T20" i="5"/>
  <c r="T21" i="5"/>
  <c r="I55" i="5"/>
  <c r="I57" i="5"/>
  <c r="I54" i="5"/>
  <c r="I56" i="5"/>
  <c r="J55" i="5"/>
  <c r="J57" i="5"/>
  <c r="J54" i="5"/>
  <c r="J56" i="5"/>
  <c r="K55" i="5"/>
  <c r="K57" i="5"/>
  <c r="K54" i="5"/>
  <c r="K56" i="5"/>
  <c r="L55" i="5"/>
  <c r="L57" i="5"/>
  <c r="L54" i="5"/>
  <c r="L56" i="5"/>
  <c r="M55" i="5"/>
  <c r="M57" i="5"/>
  <c r="M54" i="5"/>
  <c r="M56" i="5"/>
  <c r="N55" i="5"/>
  <c r="N57" i="5"/>
  <c r="N54" i="5"/>
  <c r="N56" i="5"/>
  <c r="O55" i="5"/>
  <c r="O57" i="5"/>
  <c r="O54" i="5"/>
  <c r="O56" i="5"/>
  <c r="P55" i="5"/>
  <c r="P57" i="5"/>
  <c r="P54" i="5"/>
  <c r="P56" i="5"/>
  <c r="Q55" i="5"/>
  <c r="Q57" i="5"/>
  <c r="Q54" i="5"/>
  <c r="Q56" i="5"/>
  <c r="R55" i="5"/>
  <c r="R57" i="5"/>
  <c r="R54" i="5"/>
  <c r="R56" i="5"/>
  <c r="S55" i="5"/>
  <c r="S57" i="5"/>
  <c r="S54" i="5"/>
  <c r="S56" i="5"/>
  <c r="H55" i="5"/>
  <c r="H57" i="5"/>
  <c r="H54" i="5"/>
  <c r="H56" i="5"/>
  <c r="I26" i="5"/>
  <c r="I27" i="5"/>
  <c r="I39" i="5"/>
  <c r="I31" i="5"/>
  <c r="J26" i="5"/>
  <c r="J27" i="5"/>
  <c r="J39" i="5"/>
  <c r="J31" i="5"/>
  <c r="K26" i="5"/>
  <c r="K27" i="5"/>
  <c r="K39" i="5"/>
  <c r="K31" i="5"/>
  <c r="L26" i="5"/>
  <c r="L27" i="5"/>
  <c r="L39" i="5"/>
  <c r="L31" i="5"/>
  <c r="M26" i="5"/>
  <c r="M27" i="5"/>
  <c r="M39" i="5"/>
  <c r="M31" i="5"/>
  <c r="N26" i="5"/>
  <c r="N27" i="5"/>
  <c r="N39" i="5"/>
  <c r="N31" i="5"/>
  <c r="O26" i="5"/>
  <c r="O27" i="5"/>
  <c r="O39" i="5"/>
  <c r="O31" i="5"/>
  <c r="P26" i="5"/>
  <c r="P27" i="5"/>
  <c r="P39" i="5"/>
  <c r="P31" i="5"/>
  <c r="Q26" i="5"/>
  <c r="Q27" i="5"/>
  <c r="Q39" i="5"/>
  <c r="Q31" i="5"/>
  <c r="R26" i="5"/>
  <c r="R27" i="5"/>
  <c r="R39" i="5"/>
  <c r="R31" i="5"/>
  <c r="S26" i="5"/>
  <c r="S27" i="5"/>
  <c r="S39" i="5"/>
  <c r="S31" i="5"/>
  <c r="H26" i="5"/>
  <c r="H27" i="5"/>
  <c r="H39" i="5"/>
  <c r="H31" i="5"/>
  <c r="I9" i="5"/>
  <c r="I10" i="5"/>
  <c r="I11" i="5"/>
  <c r="I12" i="5"/>
  <c r="I13" i="5"/>
  <c r="I14" i="5"/>
  <c r="I15" i="5"/>
  <c r="I16" i="5"/>
  <c r="I17" i="5"/>
  <c r="I18" i="5"/>
  <c r="I19" i="5"/>
  <c r="I20" i="5"/>
  <c r="I21" i="5"/>
  <c r="J9" i="5"/>
  <c r="J10" i="5"/>
  <c r="J11" i="5"/>
  <c r="J12" i="5"/>
  <c r="J13" i="5"/>
  <c r="J14" i="5"/>
  <c r="J15" i="5"/>
  <c r="J16" i="5"/>
  <c r="J17" i="5"/>
  <c r="J18" i="5"/>
  <c r="J19" i="5"/>
  <c r="J20" i="5"/>
  <c r="J21" i="5"/>
  <c r="K9" i="5"/>
  <c r="K10" i="5"/>
  <c r="K11" i="5"/>
  <c r="K12" i="5"/>
  <c r="K13" i="5"/>
  <c r="K14" i="5"/>
  <c r="K15" i="5"/>
  <c r="K16" i="5"/>
  <c r="K17" i="5"/>
  <c r="K18" i="5"/>
  <c r="K19" i="5"/>
  <c r="K20" i="5"/>
  <c r="K21" i="5"/>
  <c r="L9" i="5"/>
  <c r="L10" i="5"/>
  <c r="L11" i="5"/>
  <c r="L12" i="5"/>
  <c r="L13" i="5"/>
  <c r="L14" i="5"/>
  <c r="L15" i="5"/>
  <c r="L16" i="5"/>
  <c r="L17" i="5"/>
  <c r="L18" i="5"/>
  <c r="L19" i="5"/>
  <c r="L20" i="5"/>
  <c r="L21" i="5"/>
  <c r="M9" i="5"/>
  <c r="M10" i="5"/>
  <c r="M11" i="5"/>
  <c r="M12" i="5"/>
  <c r="M13" i="5"/>
  <c r="M14" i="5"/>
  <c r="M15" i="5"/>
  <c r="M16" i="5"/>
  <c r="M17" i="5"/>
  <c r="M18" i="5"/>
  <c r="M19" i="5"/>
  <c r="M20" i="5"/>
  <c r="M21" i="5"/>
  <c r="N9" i="5"/>
  <c r="N10" i="5"/>
  <c r="N11" i="5"/>
  <c r="N12" i="5"/>
  <c r="N13" i="5"/>
  <c r="N14" i="5"/>
  <c r="N15" i="5"/>
  <c r="N16" i="5"/>
  <c r="N17" i="5"/>
  <c r="N18" i="5"/>
  <c r="N19" i="5"/>
  <c r="N20" i="5"/>
  <c r="N21" i="5"/>
  <c r="O9" i="5"/>
  <c r="O10" i="5"/>
  <c r="O11" i="5"/>
  <c r="O12" i="5"/>
  <c r="O13" i="5"/>
  <c r="O14" i="5"/>
  <c r="O15" i="5"/>
  <c r="O16" i="5"/>
  <c r="O17" i="5"/>
  <c r="O18" i="5"/>
  <c r="O19" i="5"/>
  <c r="O20" i="5"/>
  <c r="O21" i="5"/>
  <c r="P9" i="5"/>
  <c r="P10" i="5"/>
  <c r="P11" i="5"/>
  <c r="P12" i="5"/>
  <c r="P13" i="5"/>
  <c r="P14" i="5"/>
  <c r="P15" i="5"/>
  <c r="P16" i="5"/>
  <c r="P17" i="5"/>
  <c r="P18" i="5"/>
  <c r="P19" i="5"/>
  <c r="P20" i="5"/>
  <c r="P21" i="5"/>
  <c r="Q9" i="5"/>
  <c r="Q10" i="5"/>
  <c r="Q11" i="5"/>
  <c r="Q12" i="5"/>
  <c r="Q13" i="5"/>
  <c r="Q14" i="5"/>
  <c r="Q15" i="5"/>
  <c r="Q16" i="5"/>
  <c r="Q17" i="5"/>
  <c r="Q18" i="5"/>
  <c r="Q19" i="5"/>
  <c r="Q20" i="5"/>
  <c r="Q21" i="5"/>
  <c r="R9" i="5"/>
  <c r="R10" i="5"/>
  <c r="R11" i="5"/>
  <c r="R12" i="5"/>
  <c r="R13" i="5"/>
  <c r="R14" i="5"/>
  <c r="R15" i="5"/>
  <c r="R16" i="5"/>
  <c r="R17" i="5"/>
  <c r="R18" i="5"/>
  <c r="R19" i="5"/>
  <c r="R20" i="5"/>
  <c r="R21" i="5"/>
  <c r="S9" i="5"/>
  <c r="S10" i="5"/>
  <c r="S11" i="5"/>
  <c r="S12" i="5"/>
  <c r="S13" i="5"/>
  <c r="S14" i="5"/>
  <c r="S15" i="5"/>
  <c r="S16" i="5"/>
  <c r="S17" i="5"/>
  <c r="S18" i="5"/>
  <c r="S19" i="5"/>
  <c r="S20" i="5"/>
  <c r="S21" i="5"/>
  <c r="H9" i="5"/>
  <c r="H10" i="5"/>
  <c r="H11" i="5"/>
  <c r="H12" i="5"/>
  <c r="H13" i="5"/>
  <c r="H14" i="5"/>
  <c r="H15" i="5"/>
  <c r="H16" i="5"/>
  <c r="H17" i="5"/>
  <c r="H18" i="5"/>
  <c r="H19" i="5"/>
  <c r="H20" i="5"/>
  <c r="H21" i="5"/>
  <c r="W52" i="5"/>
  <c r="W53" i="5"/>
  <c r="W55" i="5"/>
  <c r="W57" i="5"/>
  <c r="W48" i="5"/>
  <c r="W49" i="5"/>
  <c r="W44" i="5"/>
  <c r="W45" i="5"/>
  <c r="W46" i="5"/>
  <c r="W47" i="5"/>
  <c r="W50" i="5"/>
  <c r="W51" i="5"/>
  <c r="W54" i="5"/>
  <c r="W56" i="5"/>
  <c r="W30" i="5"/>
  <c r="W28" i="5"/>
  <c r="W32" i="5"/>
  <c r="W34" i="5"/>
  <c r="W26" i="5"/>
  <c r="W27" i="5"/>
  <c r="W39" i="5"/>
  <c r="W29" i="5"/>
  <c r="W33" i="5"/>
  <c r="W37" i="5"/>
  <c r="W38" i="5"/>
  <c r="W31" i="5"/>
  <c r="W35" i="5"/>
  <c r="W36" i="5"/>
  <c r="W4" i="5"/>
  <c r="W5" i="5"/>
  <c r="W6" i="5"/>
  <c r="W7" i="5"/>
  <c r="W8" i="5"/>
  <c r="W9" i="5"/>
  <c r="W10" i="5"/>
  <c r="W11" i="5"/>
  <c r="W12" i="5"/>
  <c r="W13" i="5"/>
  <c r="W14" i="5"/>
  <c r="W15" i="5"/>
  <c r="W16" i="5"/>
  <c r="W17" i="5"/>
  <c r="W18" i="5"/>
  <c r="W19" i="5"/>
  <c r="W20" i="5"/>
  <c r="W21" i="5"/>
  <c r="E1222" i="5"/>
  <c r="E1206" i="5"/>
  <c r="E1198" i="5"/>
  <c r="E1199" i="5"/>
  <c r="E1200" i="5"/>
  <c r="E1201" i="5"/>
  <c r="E1202" i="5"/>
  <c r="E1196" i="5"/>
  <c r="E1124" i="5"/>
  <c r="E1125" i="5"/>
  <c r="E1126" i="5"/>
  <c r="E1127" i="5"/>
  <c r="E1128" i="5"/>
  <c r="E1129" i="5"/>
  <c r="E1130" i="5"/>
  <c r="E1131" i="5"/>
  <c r="E1132" i="5"/>
  <c r="E1133" i="5"/>
  <c r="E1134" i="5"/>
  <c r="E1135" i="5"/>
  <c r="E1090" i="5"/>
  <c r="E1091" i="5"/>
  <c r="E980" i="5"/>
  <c r="E878" i="5"/>
  <c r="E604" i="5"/>
  <c r="E567" i="5"/>
  <c r="E563" i="5"/>
  <c r="E555" i="5"/>
  <c r="E550" i="5"/>
  <c r="E538" i="5"/>
  <c r="E493" i="5"/>
  <c r="E494" i="5"/>
  <c r="E489" i="5"/>
  <c r="E427" i="5"/>
  <c r="E46" i="5"/>
  <c r="E25" i="5"/>
  <c r="E973" i="5"/>
  <c r="E974" i="5"/>
  <c r="E975" i="5"/>
  <c r="E976" i="5"/>
  <c r="E977" i="5"/>
  <c r="E978" i="5"/>
  <c r="E979" i="5"/>
  <c r="E971" i="5"/>
  <c r="E866" i="5"/>
  <c r="E846" i="5"/>
  <c r="E660" i="5"/>
  <c r="E627" i="5"/>
  <c r="E628" i="5"/>
  <c r="E582" i="5"/>
  <c r="E579" i="5"/>
  <c r="E580" i="5"/>
  <c r="E454" i="5"/>
  <c r="E204" i="5"/>
  <c r="E151" i="5"/>
  <c r="E1225" i="5"/>
  <c r="E998" i="5"/>
  <c r="E680" i="5"/>
  <c r="E679" i="5"/>
  <c r="E187" i="5"/>
  <c r="E129" i="5"/>
  <c r="E17" i="5"/>
  <c r="E1226" i="5"/>
  <c r="E1227" i="5"/>
  <c r="E1228" i="5"/>
  <c r="E1229" i="5"/>
  <c r="E1230" i="5"/>
  <c r="E1231" i="5"/>
  <c r="E1232" i="5"/>
  <c r="E1233" i="5"/>
  <c r="E1234" i="5"/>
  <c r="E1235" i="5"/>
  <c r="E1236" i="5"/>
  <c r="E1237" i="5"/>
  <c r="E1238" i="5"/>
  <c r="E1239" i="5"/>
  <c r="E1224" i="5"/>
  <c r="E1180" i="5"/>
  <c r="E1181" i="5"/>
  <c r="E1182" i="5"/>
  <c r="E1061" i="5"/>
  <c r="E1015" i="5"/>
  <c r="E1016" i="5"/>
  <c r="E1017" i="5"/>
  <c r="E1018" i="5"/>
  <c r="E1019" i="5"/>
  <c r="E1020" i="5"/>
  <c r="E1021" i="5"/>
  <c r="E1022" i="5"/>
  <c r="E1023" i="5"/>
  <c r="E1024" i="5"/>
  <c r="E1003" i="5"/>
  <c r="E999" i="5"/>
  <c r="E981" i="5"/>
  <c r="E970" i="5"/>
  <c r="E895" i="5"/>
  <c r="E896" i="5"/>
  <c r="E868" i="5"/>
  <c r="E869" i="5"/>
  <c r="E870" i="5"/>
  <c r="E860" i="5"/>
  <c r="E847" i="5"/>
  <c r="E848" i="5"/>
  <c r="E769" i="5"/>
  <c r="E768" i="5"/>
  <c r="E761" i="5"/>
  <c r="E746" i="5"/>
  <c r="E747" i="5"/>
  <c r="E748" i="5"/>
  <c r="E744" i="5"/>
  <c r="E741" i="5"/>
  <c r="E738" i="5"/>
  <c r="E737" i="5"/>
  <c r="E736" i="5"/>
  <c r="E711" i="5"/>
  <c r="E696" i="5"/>
  <c r="E697" i="5"/>
  <c r="E698" i="5"/>
  <c r="E699" i="5"/>
  <c r="E700" i="5"/>
  <c r="E701" i="5"/>
  <c r="E702" i="5"/>
  <c r="E682" i="5"/>
  <c r="E668" i="5"/>
  <c r="E661" i="5"/>
  <c r="E662" i="5"/>
  <c r="E645" i="5"/>
  <c r="E646" i="5"/>
  <c r="E643" i="5"/>
  <c r="E641" i="5"/>
  <c r="E640" i="5"/>
  <c r="E631" i="5"/>
  <c r="E632" i="5"/>
  <c r="E633" i="5"/>
  <c r="E605" i="5"/>
  <c r="E606" i="5"/>
  <c r="E607" i="5"/>
  <c r="E608" i="5"/>
  <c r="E609" i="5"/>
  <c r="E610" i="5"/>
  <c r="E611" i="5"/>
  <c r="E585" i="5"/>
  <c r="E584" i="5"/>
  <c r="E532" i="5"/>
  <c r="E533" i="5"/>
  <c r="E524" i="5"/>
  <c r="E497" i="5"/>
  <c r="E495" i="5"/>
  <c r="E490" i="5"/>
  <c r="E486" i="5"/>
  <c r="E475" i="5"/>
  <c r="E476" i="5"/>
  <c r="E469" i="5"/>
  <c r="E470" i="5"/>
  <c r="E471" i="5"/>
  <c r="E433" i="5"/>
  <c r="E382" i="5"/>
  <c r="E244" i="5"/>
  <c r="E245" i="5"/>
  <c r="E199" i="5"/>
  <c r="E193" i="5"/>
  <c r="E194" i="5"/>
  <c r="E188" i="5"/>
  <c r="E189" i="5"/>
  <c r="E186" i="5"/>
  <c r="E172" i="5"/>
  <c r="E173" i="5"/>
  <c r="E161" i="5"/>
  <c r="E162" i="5"/>
  <c r="E163" i="5"/>
  <c r="E164" i="5"/>
  <c r="E152" i="5"/>
  <c r="E153" i="5"/>
  <c r="E154" i="5"/>
  <c r="E155" i="5"/>
  <c r="E156" i="5"/>
  <c r="E147" i="5"/>
  <c r="E145" i="5"/>
  <c r="E139" i="5"/>
  <c r="E131" i="5"/>
  <c r="E130" i="5"/>
  <c r="E128" i="5"/>
  <c r="E127" i="5"/>
  <c r="E117" i="5"/>
  <c r="E118" i="5"/>
  <c r="E102" i="5"/>
  <c r="E101" i="5"/>
  <c r="E95" i="5"/>
  <c r="E76" i="5"/>
  <c r="E70" i="5"/>
  <c r="E66" i="5"/>
  <c r="E65" i="5"/>
  <c r="E62" i="5"/>
  <c r="E58" i="5"/>
  <c r="E57" i="5"/>
  <c r="E56" i="5"/>
  <c r="E53" i="5"/>
  <c r="E50" i="5"/>
  <c r="E48" i="5"/>
  <c r="E47" i="5"/>
  <c r="E43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24" i="5"/>
  <c r="E23" i="5"/>
  <c r="E15" i="5"/>
  <c r="E14" i="5"/>
  <c r="E13" i="5"/>
  <c r="E9" i="5"/>
  <c r="E10" i="5"/>
  <c r="E7" i="5"/>
  <c r="E6" i="5"/>
  <c r="E5" i="5"/>
  <c r="E1240" i="5"/>
  <c r="E1088" i="5"/>
  <c r="E1062" i="5"/>
  <c r="E1063" i="5"/>
  <c r="E1025" i="5"/>
  <c r="E1026" i="5"/>
  <c r="E849" i="5"/>
  <c r="E850" i="5"/>
  <c r="E771" i="5"/>
  <c r="E749" i="5"/>
  <c r="E750" i="5"/>
  <c r="E751" i="5"/>
  <c r="E752" i="5"/>
  <c r="E658" i="5"/>
  <c r="E647" i="5"/>
  <c r="E634" i="5"/>
  <c r="E612" i="5"/>
  <c r="E613" i="5"/>
  <c r="E583" i="5"/>
  <c r="E551" i="5"/>
  <c r="E477" i="5"/>
  <c r="E200" i="5"/>
  <c r="E149" i="5"/>
  <c r="E144" i="5"/>
  <c r="E140" i="5"/>
  <c r="E141" i="5"/>
  <c r="E137" i="5"/>
  <c r="E122" i="5"/>
  <c r="E108" i="5"/>
  <c r="E104" i="5"/>
  <c r="E103" i="5"/>
  <c r="E96" i="5"/>
  <c r="E97" i="5"/>
  <c r="E49" i="5"/>
  <c r="E16" i="5"/>
  <c r="E1183" i="5"/>
  <c r="E1184" i="5"/>
  <c r="E1089" i="5"/>
  <c r="E1027" i="5"/>
  <c r="E1028" i="5"/>
  <c r="E1029" i="5"/>
  <c r="E1030" i="5"/>
  <c r="E1031" i="5"/>
  <c r="E1032" i="5"/>
  <c r="E1033" i="5"/>
  <c r="E1014" i="5"/>
  <c r="E1013" i="5"/>
  <c r="E967" i="5"/>
  <c r="E663" i="5"/>
  <c r="E635" i="5"/>
  <c r="E629" i="5"/>
  <c r="E614" i="5"/>
  <c r="E615" i="5"/>
  <c r="E616" i="5"/>
  <c r="E617" i="5"/>
  <c r="E618" i="5"/>
  <c r="E619" i="5"/>
  <c r="E620" i="5"/>
  <c r="E621" i="5"/>
  <c r="E478" i="5"/>
  <c r="E190" i="5"/>
  <c r="E185" i="5"/>
  <c r="E174" i="5"/>
  <c r="E20" i="5"/>
  <c r="E11" i="5"/>
  <c r="E12" i="5"/>
  <c r="E1241" i="5"/>
  <c r="E1242" i="5"/>
  <c r="E1243" i="5"/>
  <c r="E1185" i="5"/>
  <c r="E1034" i="5"/>
  <c r="E851" i="5"/>
  <c r="E852" i="5"/>
  <c r="E756" i="5"/>
  <c r="E757" i="5"/>
  <c r="E758" i="5"/>
  <c r="E739" i="5"/>
  <c r="E712" i="5"/>
  <c r="E713" i="5"/>
  <c r="E714" i="5"/>
  <c r="E715" i="5"/>
  <c r="E716" i="5"/>
  <c r="E717" i="5"/>
  <c r="E703" i="5"/>
  <c r="E704" i="5"/>
  <c r="E705" i="5"/>
  <c r="E706" i="5"/>
  <c r="E693" i="5"/>
  <c r="E692" i="5"/>
  <c r="E666" i="5"/>
  <c r="E659" i="5"/>
  <c r="E626" i="5"/>
  <c r="E622" i="5"/>
  <c r="E534" i="5"/>
  <c r="E525" i="5"/>
  <c r="E526" i="5"/>
  <c r="E498" i="5"/>
  <c r="E479" i="5"/>
  <c r="E465" i="5"/>
  <c r="E206" i="5"/>
  <c r="E175" i="5"/>
  <c r="E109" i="5"/>
  <c r="E94" i="5"/>
  <c r="E63" i="5"/>
  <c r="E21" i="5"/>
  <c r="E19" i="5"/>
  <c r="E1244" i="5"/>
  <c r="E1213" i="5"/>
  <c r="E1186" i="5"/>
  <c r="E1035" i="5"/>
  <c r="E1036" i="5"/>
  <c r="E1037" i="5"/>
  <c r="E1038" i="5"/>
  <c r="E982" i="5"/>
  <c r="E983" i="5"/>
  <c r="E879" i="5"/>
  <c r="E874" i="5"/>
  <c r="E707" i="5"/>
  <c r="E685" i="5"/>
  <c r="E683" i="5"/>
  <c r="E648" i="5"/>
  <c r="E649" i="5"/>
  <c r="E644" i="5"/>
  <c r="E636" i="5"/>
  <c r="E637" i="5"/>
  <c r="E638" i="5"/>
  <c r="E535" i="5"/>
  <c r="E527" i="5"/>
  <c r="E528" i="5"/>
  <c r="E529" i="5"/>
  <c r="E530" i="5"/>
  <c r="E531" i="5"/>
  <c r="E487" i="5"/>
  <c r="E480" i="5"/>
  <c r="E481" i="5"/>
  <c r="E455" i="5"/>
  <c r="E437" i="5"/>
  <c r="E202" i="5"/>
  <c r="E201" i="5"/>
  <c r="E157" i="5"/>
  <c r="E150" i="5"/>
  <c r="E51" i="5"/>
  <c r="E44" i="5"/>
  <c r="E623" i="5"/>
  <c r="E536" i="5"/>
  <c r="E537" i="5"/>
  <c r="E383" i="5"/>
  <c r="E1245" i="5"/>
  <c r="E1246" i="5"/>
  <c r="E1247" i="5"/>
  <c r="E1248" i="5"/>
  <c r="E1249" i="5"/>
  <c r="E1250" i="5"/>
  <c r="E1251" i="5"/>
  <c r="E1252" i="5"/>
  <c r="E1253" i="5"/>
  <c r="E1254" i="5"/>
  <c r="E1255" i="5"/>
  <c r="E1256" i="5"/>
  <c r="E1257" i="5"/>
  <c r="E1258" i="5"/>
  <c r="E1259" i="5"/>
  <c r="E1260" i="5"/>
  <c r="E1261" i="5"/>
  <c r="E1262" i="5"/>
  <c r="E1263" i="5"/>
  <c r="E1264" i="5"/>
  <c r="E1265" i="5"/>
  <c r="E1266" i="5"/>
  <c r="E1267" i="5"/>
  <c r="E1268" i="5"/>
  <c r="E1269" i="5"/>
  <c r="E1270" i="5"/>
  <c r="E1271" i="5"/>
  <c r="E1272" i="5"/>
  <c r="E1273" i="5"/>
  <c r="E1274" i="5"/>
  <c r="E1275" i="5"/>
  <c r="E1276" i="5"/>
  <c r="E1277" i="5"/>
  <c r="E1187" i="5"/>
  <c r="E718" i="5"/>
  <c r="E677" i="5"/>
  <c r="E630" i="5"/>
  <c r="E568" i="5"/>
  <c r="E521" i="5"/>
  <c r="E518" i="5"/>
  <c r="E499" i="5"/>
  <c r="E500" i="5"/>
  <c r="E501" i="5"/>
  <c r="E502" i="5"/>
  <c r="E496" i="5"/>
  <c r="E466" i="5"/>
  <c r="E456" i="5"/>
  <c r="E451" i="5"/>
  <c r="E424" i="5"/>
  <c r="E384" i="5"/>
  <c r="E385" i="5"/>
  <c r="E386" i="5"/>
  <c r="E387" i="5"/>
  <c r="E388" i="5"/>
  <c r="E389" i="5"/>
  <c r="E390" i="5"/>
  <c r="E391" i="5"/>
  <c r="E246" i="5"/>
  <c r="E247" i="5"/>
  <c r="E248" i="5"/>
  <c r="E249" i="5"/>
  <c r="E250" i="5"/>
  <c r="E251" i="5"/>
  <c r="E252" i="5"/>
  <c r="E253" i="5"/>
  <c r="E254" i="5"/>
  <c r="E255" i="5"/>
  <c r="E256" i="5"/>
  <c r="E257" i="5"/>
  <c r="E258" i="5"/>
  <c r="E259" i="5"/>
  <c r="E260" i="5"/>
  <c r="E207" i="5"/>
  <c r="E208" i="5"/>
  <c r="E203" i="5"/>
  <c r="E195" i="5"/>
  <c r="E165" i="5"/>
  <c r="E123" i="5"/>
  <c r="E100" i="5"/>
  <c r="E98" i="5"/>
  <c r="E91" i="5"/>
  <c r="E1086" i="5"/>
  <c r="E872" i="5"/>
  <c r="E865" i="5"/>
  <c r="E745" i="5"/>
  <c r="E740" i="5"/>
  <c r="E694" i="5"/>
  <c r="E650" i="5"/>
  <c r="E651" i="5"/>
  <c r="E600" i="5"/>
  <c r="E591" i="5"/>
  <c r="E592" i="5"/>
  <c r="E593" i="5"/>
  <c r="E594" i="5"/>
  <c r="E472" i="5"/>
  <c r="E460" i="5"/>
  <c r="E438" i="5"/>
  <c r="E439" i="5"/>
  <c r="E440" i="5"/>
  <c r="E441" i="5"/>
  <c r="E434" i="5"/>
  <c r="E392" i="5"/>
  <c r="E393" i="5"/>
  <c r="E394" i="5"/>
  <c r="E395" i="5"/>
  <c r="E396" i="5"/>
  <c r="E397" i="5"/>
  <c r="E398" i="5"/>
  <c r="E261" i="5"/>
  <c r="E262" i="5"/>
  <c r="E263" i="5"/>
  <c r="E264" i="5"/>
  <c r="E265" i="5"/>
  <c r="E266" i="5"/>
  <c r="E267" i="5"/>
  <c r="E268" i="5"/>
  <c r="E269" i="5"/>
  <c r="E270" i="5"/>
  <c r="E271" i="5"/>
  <c r="E272" i="5"/>
  <c r="E273" i="5"/>
  <c r="E274" i="5"/>
  <c r="E275" i="5"/>
  <c r="E276" i="5"/>
  <c r="E277" i="5"/>
  <c r="E278" i="5"/>
  <c r="E279" i="5"/>
  <c r="E280" i="5"/>
  <c r="E281" i="5"/>
  <c r="E282" i="5"/>
  <c r="E283" i="5"/>
  <c r="E284" i="5"/>
  <c r="E285" i="5"/>
  <c r="E286" i="5"/>
  <c r="E287" i="5"/>
  <c r="E209" i="5"/>
  <c r="E210" i="5"/>
  <c r="E211" i="5"/>
  <c r="E212" i="5"/>
  <c r="E213" i="5"/>
  <c r="E214" i="5"/>
  <c r="E215" i="5"/>
  <c r="E216" i="5"/>
  <c r="E217" i="5"/>
  <c r="E218" i="5"/>
  <c r="E219" i="5"/>
  <c r="E1278" i="5"/>
  <c r="E1279" i="5"/>
  <c r="E1280" i="5"/>
  <c r="E1281" i="5"/>
  <c r="E1282" i="5"/>
  <c r="E1064" i="5"/>
  <c r="E1039" i="5"/>
  <c r="E753" i="5"/>
  <c r="E689" i="5"/>
  <c r="E624" i="5"/>
  <c r="E511" i="5"/>
  <c r="E488" i="5"/>
  <c r="E461" i="5"/>
  <c r="E452" i="5"/>
  <c r="E288" i="5"/>
  <c r="E289" i="5"/>
  <c r="E220" i="5"/>
  <c r="E221" i="5"/>
  <c r="E222" i="5"/>
  <c r="E196" i="5"/>
  <c r="E124" i="5"/>
  <c r="E1283" i="5"/>
  <c r="E1284" i="5"/>
  <c r="E1285" i="5"/>
  <c r="E1286" i="5"/>
  <c r="E1287" i="5"/>
  <c r="E1288" i="5"/>
  <c r="E1289" i="5"/>
  <c r="E1290" i="5"/>
  <c r="E1291" i="5"/>
  <c r="E1292" i="5"/>
  <c r="E1293" i="5"/>
  <c r="E1294" i="5"/>
  <c r="E1295" i="5"/>
  <c r="E1296" i="5"/>
  <c r="E1297" i="5"/>
  <c r="E1298" i="5"/>
  <c r="E1299" i="5"/>
  <c r="E1300" i="5"/>
  <c r="E1301" i="5"/>
  <c r="E1302" i="5"/>
  <c r="E1303" i="5"/>
  <c r="E1304" i="5"/>
  <c r="E1305" i="5"/>
  <c r="E1306" i="5"/>
  <c r="E1307" i="5"/>
  <c r="E1308" i="5"/>
  <c r="E1309" i="5"/>
  <c r="E1310" i="5"/>
  <c r="E1311" i="5"/>
  <c r="E1312" i="5"/>
  <c r="E1313" i="5"/>
  <c r="E1314" i="5"/>
  <c r="E1315" i="5"/>
  <c r="E1316" i="5"/>
  <c r="E1317" i="5"/>
  <c r="E1318" i="5"/>
  <c r="E1319" i="5"/>
  <c r="E1320" i="5"/>
  <c r="E1321" i="5"/>
  <c r="E1322" i="5"/>
  <c r="E1323" i="5"/>
  <c r="E1085" i="5"/>
  <c r="E1040" i="5"/>
  <c r="E1041" i="5"/>
  <c r="E1042" i="5"/>
  <c r="E678" i="5"/>
  <c r="E512" i="5"/>
  <c r="E442" i="5"/>
  <c r="E443" i="5"/>
  <c r="E399" i="5"/>
  <c r="E400" i="5"/>
  <c r="E401" i="5"/>
  <c r="E402" i="5"/>
  <c r="E403" i="5"/>
  <c r="E290" i="5"/>
  <c r="E291" i="5"/>
  <c r="E292" i="5"/>
  <c r="E293" i="5"/>
  <c r="E294" i="5"/>
  <c r="E295" i="5"/>
  <c r="E296" i="5"/>
  <c r="E297" i="5"/>
  <c r="E298" i="5"/>
  <c r="E299" i="5"/>
  <c r="E300" i="5"/>
  <c r="E301" i="5"/>
  <c r="E302" i="5"/>
  <c r="E223" i="5"/>
  <c r="E197" i="5"/>
  <c r="E52" i="5"/>
  <c r="E4" i="5"/>
  <c r="E770" i="5"/>
  <c r="E754" i="5"/>
  <c r="E742" i="5"/>
  <c r="E719" i="5"/>
  <c r="E720" i="5"/>
  <c r="E721" i="5"/>
  <c r="E722" i="5"/>
  <c r="E723" i="5"/>
  <c r="E724" i="5"/>
  <c r="E725" i="5"/>
  <c r="E726" i="5"/>
  <c r="E727" i="5"/>
  <c r="E708" i="5"/>
  <c r="E695" i="5"/>
  <c r="E684" i="5"/>
  <c r="E671" i="5"/>
  <c r="E672" i="5"/>
  <c r="E595" i="5"/>
  <c r="E575" i="5"/>
  <c r="E522" i="5"/>
  <c r="E523" i="5"/>
  <c r="E519" i="5"/>
  <c r="E513" i="5"/>
  <c r="E514" i="5"/>
  <c r="E503" i="5"/>
  <c r="E504" i="5"/>
  <c r="E505" i="5"/>
  <c r="E506" i="5"/>
  <c r="E507" i="5"/>
  <c r="E482" i="5"/>
  <c r="E467" i="5"/>
  <c r="E462" i="5"/>
  <c r="E457" i="5"/>
  <c r="E435" i="5"/>
  <c r="E431" i="5"/>
  <c r="E404" i="5"/>
  <c r="E405" i="5"/>
  <c r="E406" i="5"/>
  <c r="E407" i="5"/>
  <c r="E408" i="5"/>
  <c r="E409" i="5"/>
  <c r="E410" i="5"/>
  <c r="E411" i="5"/>
  <c r="E412" i="5"/>
  <c r="E303" i="5"/>
  <c r="E304" i="5"/>
  <c r="E305" i="5"/>
  <c r="E306" i="5"/>
  <c r="E307" i="5"/>
  <c r="E308" i="5"/>
  <c r="E309" i="5"/>
  <c r="E310" i="5"/>
  <c r="E311" i="5"/>
  <c r="E312" i="5"/>
  <c r="E313" i="5"/>
  <c r="E314" i="5"/>
  <c r="E315" i="5"/>
  <c r="E316" i="5"/>
  <c r="E317" i="5"/>
  <c r="E318" i="5"/>
  <c r="E319" i="5"/>
  <c r="E320" i="5"/>
  <c r="E321" i="5"/>
  <c r="E322" i="5"/>
  <c r="E323" i="5"/>
  <c r="E324" i="5"/>
  <c r="E325" i="5"/>
  <c r="E326" i="5"/>
  <c r="E327" i="5"/>
  <c r="E328" i="5"/>
  <c r="E329" i="5"/>
  <c r="E224" i="5"/>
  <c r="E225" i="5"/>
  <c r="E226" i="5"/>
  <c r="E227" i="5"/>
  <c r="E228" i="5"/>
  <c r="E198" i="5"/>
  <c r="E972" i="5"/>
  <c r="E1043" i="5"/>
  <c r="E743" i="5"/>
  <c r="E652" i="5"/>
  <c r="E603" i="5"/>
  <c r="E586" i="5"/>
  <c r="E330" i="5"/>
  <c r="E331" i="5"/>
  <c r="E121" i="5"/>
  <c r="E1214" i="5"/>
  <c r="E1215" i="5"/>
  <c r="E1216" i="5"/>
  <c r="E1217" i="5"/>
  <c r="E1188" i="5"/>
  <c r="E520" i="5"/>
  <c r="E142" i="5"/>
  <c r="E138" i="5"/>
  <c r="E1324" i="5"/>
  <c r="E1325" i="5"/>
  <c r="E1326" i="5"/>
  <c r="E1327" i="5"/>
  <c r="E1328" i="5"/>
  <c r="E1329" i="5"/>
  <c r="E1330" i="5"/>
  <c r="E1331" i="5"/>
  <c r="E1332" i="5"/>
  <c r="E1333" i="5"/>
  <c r="E1334" i="5"/>
  <c r="E1335" i="5"/>
  <c r="E1336" i="5"/>
  <c r="E1337" i="5"/>
  <c r="E1338" i="5"/>
  <c r="E1339" i="5"/>
  <c r="E1340" i="5"/>
  <c r="E1341" i="5"/>
  <c r="E1342" i="5"/>
  <c r="E1343" i="5"/>
  <c r="E1344" i="5"/>
  <c r="E1345" i="5"/>
  <c r="E1346" i="5"/>
  <c r="E1347" i="5"/>
  <c r="E1348" i="5"/>
  <c r="E1349" i="5"/>
  <c r="E1350" i="5"/>
  <c r="E1351" i="5"/>
  <c r="E1352" i="5"/>
  <c r="E1353" i="5"/>
  <c r="E1354" i="5"/>
  <c r="E1355" i="5"/>
  <c r="E1356" i="5"/>
  <c r="E1357" i="5"/>
  <c r="E1358" i="5"/>
  <c r="E1359" i="5"/>
  <c r="E1360" i="5"/>
  <c r="E1361" i="5"/>
  <c r="E1362" i="5"/>
  <c r="E1363" i="5"/>
  <c r="E1364" i="5"/>
  <c r="E1365" i="5"/>
  <c r="E1366" i="5"/>
  <c r="E1367" i="5"/>
  <c r="E1368" i="5"/>
  <c r="E1369" i="5"/>
  <c r="E1370" i="5"/>
  <c r="E1371" i="5"/>
  <c r="E1372" i="5"/>
  <c r="E1373" i="5"/>
  <c r="E1374" i="5"/>
  <c r="E1375" i="5"/>
  <c r="E1376" i="5"/>
  <c r="E1377" i="5"/>
  <c r="E1378" i="5"/>
  <c r="E1379" i="5"/>
  <c r="E1380" i="5"/>
  <c r="E1381" i="5"/>
  <c r="E1382" i="5"/>
  <c r="E1383" i="5"/>
  <c r="E1384" i="5"/>
  <c r="E1385" i="5"/>
  <c r="E1386" i="5"/>
  <c r="E1387" i="5"/>
  <c r="E1388" i="5"/>
  <c r="E1389" i="5"/>
  <c r="E1390" i="5"/>
  <c r="E1391" i="5"/>
  <c r="E1220" i="5"/>
  <c r="E1065" i="5"/>
  <c r="E969" i="5"/>
  <c r="E968" i="5"/>
  <c r="E873" i="5"/>
  <c r="E867" i="5"/>
  <c r="E861" i="5"/>
  <c r="E853" i="5"/>
  <c r="E773" i="5"/>
  <c r="E774" i="5"/>
  <c r="E775" i="5"/>
  <c r="E772" i="5"/>
  <c r="E767" i="5"/>
  <c r="E653" i="5"/>
  <c r="E654" i="5"/>
  <c r="E655" i="5"/>
  <c r="E656" i="5"/>
  <c r="E642" i="5"/>
  <c r="E602" i="5"/>
  <c r="E590" i="5"/>
  <c r="E589" i="5"/>
  <c r="E588" i="5"/>
  <c r="E573" i="5"/>
  <c r="E569" i="5"/>
  <c r="E570" i="5"/>
  <c r="E571" i="5"/>
  <c r="E564" i="5"/>
  <c r="E565" i="5"/>
  <c r="E566" i="5"/>
  <c r="E560" i="5"/>
  <c r="E556" i="5"/>
  <c r="E557" i="5"/>
  <c r="E558" i="5"/>
  <c r="E559" i="5"/>
  <c r="E552" i="5"/>
  <c r="E553" i="5"/>
  <c r="E539" i="5"/>
  <c r="E540" i="5"/>
  <c r="E541" i="5"/>
  <c r="E542" i="5"/>
  <c r="E543" i="5"/>
  <c r="E544" i="5"/>
  <c r="E545" i="5"/>
  <c r="E491" i="5"/>
  <c r="E483" i="5"/>
  <c r="E425" i="5"/>
  <c r="E205" i="5"/>
  <c r="E192" i="5"/>
  <c r="E146" i="5"/>
  <c r="E132" i="5"/>
  <c r="E126" i="5"/>
  <c r="E71" i="5"/>
  <c r="E72" i="5"/>
  <c r="E73" i="5"/>
  <c r="E74" i="5"/>
  <c r="E75" i="5"/>
  <c r="E69" i="5"/>
  <c r="E67" i="5"/>
  <c r="E18" i="5"/>
  <c r="E8" i="5"/>
  <c r="E1223" i="5"/>
  <c r="E859" i="5"/>
  <c r="E764" i="5"/>
  <c r="E765" i="5"/>
  <c r="E762" i="5"/>
  <c r="E763" i="5"/>
  <c r="E728" i="5"/>
  <c r="E729" i="5"/>
  <c r="E730" i="5"/>
  <c r="E731" i="5"/>
  <c r="E732" i="5"/>
  <c r="E733" i="5"/>
  <c r="E734" i="5"/>
  <c r="E691" i="5"/>
  <c r="E690" i="5"/>
  <c r="E688" i="5"/>
  <c r="E686" i="5"/>
  <c r="E687" i="5"/>
  <c r="E681" i="5"/>
  <c r="E673" i="5"/>
  <c r="E674" i="5"/>
  <c r="E675" i="5"/>
  <c r="E676" i="5"/>
  <c r="E670" i="5"/>
  <c r="E669" i="5"/>
  <c r="E667" i="5"/>
  <c r="E657" i="5"/>
  <c r="E639" i="5"/>
  <c r="E601" i="5"/>
  <c r="E596" i="5"/>
  <c r="E597" i="5"/>
  <c r="E598" i="5"/>
  <c r="E599" i="5"/>
  <c r="E587" i="5"/>
  <c r="E515" i="5"/>
  <c r="E516" i="5"/>
  <c r="E517" i="5"/>
  <c r="E508" i="5"/>
  <c r="E509" i="5"/>
  <c r="E510" i="5"/>
  <c r="E468" i="5"/>
  <c r="E463" i="5"/>
  <c r="E464" i="5"/>
  <c r="E453" i="5"/>
  <c r="E444" i="5"/>
  <c r="E445" i="5"/>
  <c r="E446" i="5"/>
  <c r="E447" i="5"/>
  <c r="E448" i="5"/>
  <c r="E449" i="5"/>
  <c r="E450" i="5"/>
  <c r="E436" i="5"/>
  <c r="E432" i="5"/>
  <c r="E428" i="5"/>
  <c r="E429" i="5"/>
  <c r="E430" i="5"/>
  <c r="E426" i="5"/>
  <c r="E413" i="5"/>
  <c r="E414" i="5"/>
  <c r="E415" i="5"/>
  <c r="E416" i="5"/>
  <c r="E417" i="5"/>
  <c r="E418" i="5"/>
  <c r="E419" i="5"/>
  <c r="E420" i="5"/>
  <c r="E421" i="5"/>
  <c r="E422" i="5"/>
  <c r="E332" i="5"/>
  <c r="E333" i="5"/>
  <c r="E334" i="5"/>
  <c r="E335" i="5"/>
  <c r="E336" i="5"/>
  <c r="E337" i="5"/>
  <c r="E338" i="5"/>
  <c r="E339" i="5"/>
  <c r="E340" i="5"/>
  <c r="E341" i="5"/>
  <c r="E342" i="5"/>
  <c r="E343" i="5"/>
  <c r="E344" i="5"/>
  <c r="E345" i="5"/>
  <c r="E346" i="5"/>
  <c r="E347" i="5"/>
  <c r="E348" i="5"/>
  <c r="E349" i="5"/>
  <c r="E350" i="5"/>
  <c r="E351" i="5"/>
  <c r="E352" i="5"/>
  <c r="E353" i="5"/>
  <c r="E354" i="5"/>
  <c r="E355" i="5"/>
  <c r="E356" i="5"/>
  <c r="E357" i="5"/>
  <c r="E358" i="5"/>
  <c r="E359" i="5"/>
  <c r="E360" i="5"/>
  <c r="E361" i="5"/>
  <c r="E362" i="5"/>
  <c r="E363" i="5"/>
  <c r="E364" i="5"/>
  <c r="E365" i="5"/>
  <c r="E366" i="5"/>
  <c r="E367" i="5"/>
  <c r="E368" i="5"/>
  <c r="E369" i="5"/>
  <c r="E370" i="5"/>
  <c r="E371" i="5"/>
  <c r="E372" i="5"/>
  <c r="E373" i="5"/>
  <c r="E374" i="5"/>
  <c r="E375" i="5"/>
  <c r="E376" i="5"/>
  <c r="E377" i="5"/>
  <c r="E229" i="5"/>
  <c r="E230" i="5"/>
  <c r="E231" i="5"/>
  <c r="E232" i="5"/>
  <c r="E233" i="5"/>
  <c r="E234" i="5"/>
  <c r="E235" i="5"/>
  <c r="E236" i="5"/>
  <c r="E237" i="5"/>
  <c r="E238" i="5"/>
  <c r="E239" i="5"/>
  <c r="E240" i="5"/>
  <c r="E241" i="5"/>
  <c r="E1392" i="5"/>
  <c r="E1393" i="5"/>
  <c r="E1394" i="5"/>
  <c r="E1395" i="5"/>
  <c r="E1396" i="5"/>
  <c r="E1397" i="5"/>
  <c r="E1398" i="5"/>
  <c r="E1399" i="5"/>
  <c r="E1400" i="5"/>
  <c r="E1401" i="5"/>
  <c r="E1044" i="5"/>
  <c r="E854" i="5"/>
  <c r="E458" i="5"/>
  <c r="E459" i="5"/>
  <c r="E378" i="5"/>
  <c r="E379" i="5"/>
  <c r="E380" i="5"/>
  <c r="E242" i="5"/>
  <c r="E243" i="5"/>
  <c r="E158" i="5"/>
  <c r="E119" i="5"/>
  <c r="E1402" i="5"/>
  <c r="E735" i="5"/>
  <c r="E176" i="5"/>
  <c r="E125" i="5"/>
  <c r="E92" i="5"/>
  <c r="E93" i="5"/>
  <c r="E68" i="5"/>
  <c r="E1218" i="5"/>
  <c r="E1189" i="5"/>
  <c r="E1190" i="5"/>
  <c r="E1191" i="5"/>
  <c r="E1087" i="5"/>
  <c r="E1045" i="5"/>
  <c r="E1046" i="5"/>
  <c r="E1047" i="5"/>
  <c r="E1048" i="5"/>
  <c r="E1049" i="5"/>
  <c r="E1050" i="5"/>
  <c r="E1051" i="5"/>
  <c r="E1052" i="5"/>
  <c r="E1004" i="5"/>
  <c r="E1005" i="5"/>
  <c r="E1006" i="5"/>
  <c r="E1007" i="5"/>
  <c r="E1008" i="5"/>
  <c r="E1009" i="5"/>
  <c r="E1010" i="5"/>
  <c r="E1011" i="5"/>
  <c r="E1012" i="5"/>
  <c r="E1002" i="5"/>
  <c r="E897" i="5"/>
  <c r="E898" i="5"/>
  <c r="E899" i="5"/>
  <c r="E900" i="5"/>
  <c r="E901" i="5"/>
  <c r="E902" i="5"/>
  <c r="E903" i="5"/>
  <c r="E904" i="5"/>
  <c r="E905" i="5"/>
  <c r="E906" i="5"/>
  <c r="E907" i="5"/>
  <c r="E908" i="5"/>
  <c r="E909" i="5"/>
  <c r="E910" i="5"/>
  <c r="E911" i="5"/>
  <c r="E912" i="5"/>
  <c r="E913" i="5"/>
  <c r="E914" i="5"/>
  <c r="E915" i="5"/>
  <c r="E916" i="5"/>
  <c r="E917" i="5"/>
  <c r="E918" i="5"/>
  <c r="E919" i="5"/>
  <c r="E920" i="5"/>
  <c r="E921" i="5"/>
  <c r="E922" i="5"/>
  <c r="E923" i="5"/>
  <c r="E924" i="5"/>
  <c r="E925" i="5"/>
  <c r="E926" i="5"/>
  <c r="E927" i="5"/>
  <c r="E928" i="5"/>
  <c r="E929" i="5"/>
  <c r="E930" i="5"/>
  <c r="E931" i="5"/>
  <c r="E932" i="5"/>
  <c r="E933" i="5"/>
  <c r="E934" i="5"/>
  <c r="E935" i="5"/>
  <c r="E936" i="5"/>
  <c r="E937" i="5"/>
  <c r="E938" i="5"/>
  <c r="E939" i="5"/>
  <c r="E940" i="5"/>
  <c r="E941" i="5"/>
  <c r="E942" i="5"/>
  <c r="E943" i="5"/>
  <c r="E944" i="5"/>
  <c r="E945" i="5"/>
  <c r="E946" i="5"/>
  <c r="E947" i="5"/>
  <c r="E948" i="5"/>
  <c r="E949" i="5"/>
  <c r="E950" i="5"/>
  <c r="E951" i="5"/>
  <c r="E952" i="5"/>
  <c r="E953" i="5"/>
  <c r="E954" i="5"/>
  <c r="E955" i="5"/>
  <c r="E956" i="5"/>
  <c r="E957" i="5"/>
  <c r="E958" i="5"/>
  <c r="E959" i="5"/>
  <c r="E960" i="5"/>
  <c r="E961" i="5"/>
  <c r="E962" i="5"/>
  <c r="E880" i="5"/>
  <c r="E881" i="5"/>
  <c r="E882" i="5"/>
  <c r="E883" i="5"/>
  <c r="E875" i="5"/>
  <c r="E876" i="5"/>
  <c r="E1403" i="5"/>
  <c r="E1404" i="5"/>
  <c r="E1405" i="5"/>
  <c r="E1406" i="5"/>
  <c r="E1407" i="5"/>
  <c r="E1408" i="5"/>
  <c r="E1409" i="5"/>
  <c r="E1410" i="5"/>
  <c r="E1411" i="5"/>
  <c r="E1412" i="5"/>
  <c r="E1413" i="5"/>
  <c r="E1414" i="5"/>
  <c r="E1415" i="5"/>
  <c r="E1416" i="5"/>
  <c r="E1192" i="5"/>
  <c r="E1000" i="5"/>
  <c r="E1001" i="5"/>
  <c r="E984" i="5"/>
  <c r="E985" i="5"/>
  <c r="E963" i="5"/>
  <c r="E964" i="5"/>
  <c r="E965" i="5"/>
  <c r="E855" i="5"/>
  <c r="E856" i="5"/>
  <c r="E766" i="5"/>
  <c r="E755" i="5"/>
  <c r="E709" i="5"/>
  <c r="E423" i="5"/>
  <c r="E381" i="5"/>
  <c r="E177" i="5"/>
  <c r="E178" i="5"/>
  <c r="E179" i="5"/>
  <c r="E166" i="5"/>
  <c r="E167" i="5"/>
  <c r="E168" i="5"/>
  <c r="E169" i="5"/>
  <c r="E148" i="5"/>
  <c r="E143" i="5"/>
  <c r="E135" i="5"/>
  <c r="E136" i="5"/>
  <c r="E134" i="5"/>
  <c r="E133" i="5"/>
  <c r="E110" i="5"/>
  <c r="E111" i="5"/>
  <c r="E112" i="5"/>
  <c r="E113" i="5"/>
  <c r="E114" i="5"/>
  <c r="E105" i="5"/>
  <c r="E106" i="5"/>
  <c r="E99" i="5"/>
  <c r="E82" i="5"/>
  <c r="E83" i="5"/>
  <c r="E84" i="5"/>
  <c r="E85" i="5"/>
  <c r="E86" i="5"/>
  <c r="E87" i="5"/>
  <c r="E88" i="5"/>
  <c r="E89" i="5"/>
  <c r="E90" i="5"/>
  <c r="E77" i="5"/>
  <c r="E78" i="5"/>
  <c r="E79" i="5"/>
  <c r="E80" i="5"/>
  <c r="E81" i="5"/>
  <c r="E64" i="5"/>
  <c r="E61" i="5"/>
  <c r="E59" i="5"/>
  <c r="E60" i="5"/>
  <c r="E1417" i="5"/>
  <c r="E1418" i="5"/>
  <c r="E1419" i="5"/>
  <c r="E1420" i="5"/>
  <c r="E1421" i="5"/>
  <c r="E1422" i="5"/>
  <c r="E1423" i="5"/>
  <c r="E1424" i="5"/>
  <c r="E1425" i="5"/>
  <c r="E1426" i="5"/>
  <c r="E1427" i="5"/>
  <c r="E1221" i="5"/>
  <c r="E1207" i="5"/>
  <c r="E1208" i="5"/>
  <c r="E1209" i="5"/>
  <c r="E1210" i="5"/>
  <c r="E1211" i="5"/>
  <c r="E1212" i="5"/>
  <c r="E1203" i="5"/>
  <c r="E1204" i="5"/>
  <c r="E1205" i="5"/>
  <c r="E1197" i="5"/>
  <c r="E1193" i="5"/>
  <c r="E1194" i="5"/>
  <c r="E1136" i="5"/>
  <c r="E1137" i="5"/>
  <c r="E1138" i="5"/>
  <c r="E1139" i="5"/>
  <c r="E1140" i="5"/>
  <c r="E1141" i="5"/>
  <c r="E1142" i="5"/>
  <c r="E1143" i="5"/>
  <c r="E1144" i="5"/>
  <c r="E1145" i="5"/>
  <c r="E1146" i="5"/>
  <c r="E1147" i="5"/>
  <c r="E1148" i="5"/>
  <c r="E1149" i="5"/>
  <c r="E1150" i="5"/>
  <c r="E1151" i="5"/>
  <c r="E1152" i="5"/>
  <c r="E1153" i="5"/>
  <c r="E1154" i="5"/>
  <c r="E1155" i="5"/>
  <c r="E1156" i="5"/>
  <c r="E1157" i="5"/>
  <c r="E1158" i="5"/>
  <c r="E1159" i="5"/>
  <c r="E1160" i="5"/>
  <c r="E1161" i="5"/>
  <c r="E1162" i="5"/>
  <c r="E1163" i="5"/>
  <c r="E1164" i="5"/>
  <c r="E1165" i="5"/>
  <c r="E1166" i="5"/>
  <c r="E1167" i="5"/>
  <c r="E1168" i="5"/>
  <c r="E1169" i="5"/>
  <c r="E1170" i="5"/>
  <c r="E1171" i="5"/>
  <c r="E1172" i="5"/>
  <c r="E1173" i="5"/>
  <c r="E1174" i="5"/>
  <c r="E1175" i="5"/>
  <c r="E1176" i="5"/>
  <c r="E1177" i="5"/>
  <c r="E1178" i="5"/>
  <c r="E1179" i="5"/>
  <c r="E1092" i="5"/>
  <c r="E1093" i="5"/>
  <c r="E1094" i="5"/>
  <c r="E1095" i="5"/>
  <c r="E1096" i="5"/>
  <c r="E1097" i="5"/>
  <c r="E1098" i="5"/>
  <c r="E1099" i="5"/>
  <c r="E1100" i="5"/>
  <c r="E1101" i="5"/>
  <c r="E1102" i="5"/>
  <c r="E1103" i="5"/>
  <c r="E1104" i="5"/>
  <c r="E1105" i="5"/>
  <c r="E1106" i="5"/>
  <c r="E1107" i="5"/>
  <c r="E1108" i="5"/>
  <c r="E1109" i="5"/>
  <c r="E1110" i="5"/>
  <c r="E1111" i="5"/>
  <c r="E1112" i="5"/>
  <c r="E1113" i="5"/>
  <c r="E1114" i="5"/>
  <c r="E1115" i="5"/>
  <c r="E1116" i="5"/>
  <c r="E1117" i="5"/>
  <c r="E1118" i="5"/>
  <c r="E1119" i="5"/>
  <c r="E1120" i="5"/>
  <c r="E1121" i="5"/>
  <c r="E1122" i="5"/>
  <c r="E1123" i="5"/>
  <c r="E776" i="5"/>
  <c r="E625" i="5"/>
  <c r="E581" i="5"/>
  <c r="E578" i="5"/>
  <c r="E576" i="5"/>
  <c r="E577" i="5"/>
  <c r="E574" i="5"/>
  <c r="E561" i="5"/>
  <c r="E562" i="5"/>
  <c r="E554" i="5"/>
  <c r="E548" i="5"/>
  <c r="E549" i="5"/>
  <c r="E546" i="5"/>
  <c r="E547" i="5"/>
  <c r="E485" i="5"/>
  <c r="E484" i="5"/>
  <c r="E473" i="5"/>
  <c r="E159" i="5"/>
  <c r="E115" i="5"/>
  <c r="E116" i="5"/>
  <c r="E54" i="5"/>
  <c r="E55" i="5"/>
  <c r="E1428" i="5"/>
  <c r="E1429" i="5"/>
  <c r="E1219" i="5"/>
  <c r="E1195" i="5"/>
  <c r="E1066" i="5"/>
  <c r="E1067" i="5"/>
  <c r="E1068" i="5"/>
  <c r="E1069" i="5"/>
  <c r="E1070" i="5"/>
  <c r="E1071" i="5"/>
  <c r="E1072" i="5"/>
  <c r="E1073" i="5"/>
  <c r="E1074" i="5"/>
  <c r="E1075" i="5"/>
  <c r="E1076" i="5"/>
  <c r="E1077" i="5"/>
  <c r="E1078" i="5"/>
  <c r="E1079" i="5"/>
  <c r="E1080" i="5"/>
  <c r="E1081" i="5"/>
  <c r="E1082" i="5"/>
  <c r="E1083" i="5"/>
  <c r="E1084" i="5"/>
  <c r="E1058" i="5"/>
  <c r="E1059" i="5"/>
  <c r="E1060" i="5"/>
  <c r="E1053" i="5"/>
  <c r="E1054" i="5"/>
  <c r="E1055" i="5"/>
  <c r="E1056" i="5"/>
  <c r="E995" i="5"/>
  <c r="E996" i="5"/>
  <c r="E997" i="5"/>
  <c r="E986" i="5"/>
  <c r="E987" i="5"/>
  <c r="E988" i="5"/>
  <c r="E989" i="5"/>
  <c r="E990" i="5"/>
  <c r="E991" i="5"/>
  <c r="E992" i="5"/>
  <c r="E993" i="5"/>
  <c r="E994" i="5"/>
  <c r="E884" i="5"/>
  <c r="E885" i="5"/>
  <c r="E886" i="5"/>
  <c r="E887" i="5"/>
  <c r="E888" i="5"/>
  <c r="E889" i="5"/>
  <c r="E890" i="5"/>
  <c r="E891" i="5"/>
  <c r="E892" i="5"/>
  <c r="E893" i="5"/>
  <c r="E877" i="5"/>
  <c r="E862" i="5"/>
  <c r="E863" i="5"/>
  <c r="E777" i="5"/>
  <c r="E778" i="5"/>
  <c r="E779" i="5"/>
  <c r="E780" i="5"/>
  <c r="E781" i="5"/>
  <c r="E782" i="5"/>
  <c r="E783" i="5"/>
  <c r="E784" i="5"/>
  <c r="E785" i="5"/>
  <c r="E786" i="5"/>
  <c r="E787" i="5"/>
  <c r="E788" i="5"/>
  <c r="E789" i="5"/>
  <c r="E790" i="5"/>
  <c r="E791" i="5"/>
  <c r="E792" i="5"/>
  <c r="E793" i="5"/>
  <c r="E794" i="5"/>
  <c r="E795" i="5"/>
  <c r="E796" i="5"/>
  <c r="E797" i="5"/>
  <c r="E798" i="5"/>
  <c r="E799" i="5"/>
  <c r="E800" i="5"/>
  <c r="E801" i="5"/>
  <c r="E802" i="5"/>
  <c r="E803" i="5"/>
  <c r="E804" i="5"/>
  <c r="E805" i="5"/>
  <c r="E806" i="5"/>
  <c r="E807" i="5"/>
  <c r="E808" i="5"/>
  <c r="E809" i="5"/>
  <c r="E810" i="5"/>
  <c r="E811" i="5"/>
  <c r="E812" i="5"/>
  <c r="E813" i="5"/>
  <c r="E814" i="5"/>
  <c r="E815" i="5"/>
  <c r="E816" i="5"/>
  <c r="E817" i="5"/>
  <c r="E818" i="5"/>
  <c r="E819" i="5"/>
  <c r="E820" i="5"/>
  <c r="E821" i="5"/>
  <c r="E822" i="5"/>
  <c r="E823" i="5"/>
  <c r="E824" i="5"/>
  <c r="E825" i="5"/>
  <c r="E826" i="5"/>
  <c r="E827" i="5"/>
  <c r="E828" i="5"/>
  <c r="E829" i="5"/>
  <c r="E830" i="5"/>
  <c r="E831" i="5"/>
  <c r="E832" i="5"/>
  <c r="E833" i="5"/>
  <c r="E834" i="5"/>
  <c r="E835" i="5"/>
  <c r="E836" i="5"/>
  <c r="E837" i="5"/>
  <c r="E838" i="5"/>
  <c r="E839" i="5"/>
  <c r="E840" i="5"/>
  <c r="E841" i="5"/>
  <c r="E1430" i="5"/>
  <c r="E894" i="5"/>
  <c r="E864" i="5"/>
  <c r="E842" i="5"/>
  <c r="E843" i="5"/>
  <c r="E844" i="5"/>
  <c r="E845" i="5"/>
  <c r="E572" i="5"/>
  <c r="E1431" i="5"/>
  <c r="E1432" i="5"/>
  <c r="E1433" i="5"/>
  <c r="E1434" i="5"/>
  <c r="E1435" i="5"/>
  <c r="E1436" i="5"/>
  <c r="E1057" i="5"/>
  <c r="E966" i="5"/>
  <c r="E871" i="5"/>
  <c r="E857" i="5"/>
  <c r="E858" i="5"/>
  <c r="E759" i="5"/>
  <c r="E760" i="5"/>
  <c r="E710" i="5"/>
  <c r="E664" i="5"/>
  <c r="E665" i="5"/>
  <c r="E492" i="5"/>
  <c r="E474" i="5"/>
  <c r="E191" i="5"/>
  <c r="E180" i="5"/>
  <c r="E181" i="5"/>
  <c r="E182" i="5"/>
  <c r="E183" i="5"/>
  <c r="E184" i="5"/>
  <c r="E170" i="5"/>
  <c r="E171" i="5"/>
  <c r="E160" i="5"/>
  <c r="E120" i="5"/>
  <c r="E107" i="5"/>
  <c r="E45" i="5"/>
  <c r="E22" i="5"/>
  <c r="D1222" i="5"/>
  <c r="D1206" i="5"/>
  <c r="D1198" i="5"/>
  <c r="D1199" i="5"/>
  <c r="D1200" i="5"/>
  <c r="D1201" i="5"/>
  <c r="D1202" i="5"/>
  <c r="D1196" i="5"/>
  <c r="D1124" i="5"/>
  <c r="D1125" i="5"/>
  <c r="D1126" i="5"/>
  <c r="D1127" i="5"/>
  <c r="D1128" i="5"/>
  <c r="D1129" i="5"/>
  <c r="D1130" i="5"/>
  <c r="D1131" i="5"/>
  <c r="D1132" i="5"/>
  <c r="D1133" i="5"/>
  <c r="D1134" i="5"/>
  <c r="D1135" i="5"/>
  <c r="D1090" i="5"/>
  <c r="D1091" i="5"/>
  <c r="D980" i="5"/>
  <c r="D878" i="5"/>
  <c r="D604" i="5"/>
  <c r="D567" i="5"/>
  <c r="D563" i="5"/>
  <c r="D555" i="5"/>
  <c r="D550" i="5"/>
  <c r="D538" i="5"/>
  <c r="D493" i="5"/>
  <c r="D494" i="5"/>
  <c r="D489" i="5"/>
  <c r="D427" i="5"/>
  <c r="D46" i="5"/>
  <c r="D25" i="5"/>
  <c r="D973" i="5"/>
  <c r="D974" i="5"/>
  <c r="D975" i="5"/>
  <c r="D976" i="5"/>
  <c r="D977" i="5"/>
  <c r="D978" i="5"/>
  <c r="D979" i="5"/>
  <c r="D971" i="5"/>
  <c r="D866" i="5"/>
  <c r="D846" i="5"/>
  <c r="D660" i="5"/>
  <c r="D627" i="5"/>
  <c r="D628" i="5"/>
  <c r="D582" i="5"/>
  <c r="D579" i="5"/>
  <c r="D580" i="5"/>
  <c r="D454" i="5"/>
  <c r="D204" i="5"/>
  <c r="D151" i="5"/>
  <c r="D1225" i="5"/>
  <c r="D998" i="5"/>
  <c r="D680" i="5"/>
  <c r="D679" i="5"/>
  <c r="D187" i="5"/>
  <c r="D129" i="5"/>
  <c r="D17" i="5"/>
  <c r="D1226" i="5"/>
  <c r="D1227" i="5"/>
  <c r="D1228" i="5"/>
  <c r="D1229" i="5"/>
  <c r="D1230" i="5"/>
  <c r="D1231" i="5"/>
  <c r="D1232" i="5"/>
  <c r="D1233" i="5"/>
  <c r="D1234" i="5"/>
  <c r="D1235" i="5"/>
  <c r="D1236" i="5"/>
  <c r="D1237" i="5"/>
  <c r="D1238" i="5"/>
  <c r="D1239" i="5"/>
  <c r="D1224" i="5"/>
  <c r="D1180" i="5"/>
  <c r="D1181" i="5"/>
  <c r="D1182" i="5"/>
  <c r="D1061" i="5"/>
  <c r="D1015" i="5"/>
  <c r="D1016" i="5"/>
  <c r="D1017" i="5"/>
  <c r="D1018" i="5"/>
  <c r="D1019" i="5"/>
  <c r="D1020" i="5"/>
  <c r="D1021" i="5"/>
  <c r="D1022" i="5"/>
  <c r="D1023" i="5"/>
  <c r="D1024" i="5"/>
  <c r="D1003" i="5"/>
  <c r="D999" i="5"/>
  <c r="D981" i="5"/>
  <c r="D970" i="5"/>
  <c r="D895" i="5"/>
  <c r="D896" i="5"/>
  <c r="D868" i="5"/>
  <c r="D869" i="5"/>
  <c r="D870" i="5"/>
  <c r="D860" i="5"/>
  <c r="D847" i="5"/>
  <c r="D848" i="5"/>
  <c r="D769" i="5"/>
  <c r="D768" i="5"/>
  <c r="D761" i="5"/>
  <c r="D746" i="5"/>
  <c r="D747" i="5"/>
  <c r="D748" i="5"/>
  <c r="D744" i="5"/>
  <c r="D741" i="5"/>
  <c r="D738" i="5"/>
  <c r="D737" i="5"/>
  <c r="D736" i="5"/>
  <c r="D711" i="5"/>
  <c r="D696" i="5"/>
  <c r="D697" i="5"/>
  <c r="D698" i="5"/>
  <c r="D699" i="5"/>
  <c r="D700" i="5"/>
  <c r="D701" i="5"/>
  <c r="D702" i="5"/>
  <c r="D682" i="5"/>
  <c r="D668" i="5"/>
  <c r="D661" i="5"/>
  <c r="D662" i="5"/>
  <c r="D645" i="5"/>
  <c r="D646" i="5"/>
  <c r="D643" i="5"/>
  <c r="D641" i="5"/>
  <c r="D640" i="5"/>
  <c r="D631" i="5"/>
  <c r="D632" i="5"/>
  <c r="D633" i="5"/>
  <c r="D605" i="5"/>
  <c r="D606" i="5"/>
  <c r="D607" i="5"/>
  <c r="D608" i="5"/>
  <c r="D609" i="5"/>
  <c r="D610" i="5"/>
  <c r="D611" i="5"/>
  <c r="D585" i="5"/>
  <c r="D584" i="5"/>
  <c r="D532" i="5"/>
  <c r="D533" i="5"/>
  <c r="D524" i="5"/>
  <c r="D497" i="5"/>
  <c r="D495" i="5"/>
  <c r="D490" i="5"/>
  <c r="D486" i="5"/>
  <c r="D475" i="5"/>
  <c r="D476" i="5"/>
  <c r="D469" i="5"/>
  <c r="D470" i="5"/>
  <c r="D471" i="5"/>
  <c r="D433" i="5"/>
  <c r="D382" i="5"/>
  <c r="D244" i="5"/>
  <c r="D245" i="5"/>
  <c r="D199" i="5"/>
  <c r="D193" i="5"/>
  <c r="D194" i="5"/>
  <c r="D188" i="5"/>
  <c r="D189" i="5"/>
  <c r="D186" i="5"/>
  <c r="D172" i="5"/>
  <c r="D173" i="5"/>
  <c r="D161" i="5"/>
  <c r="D162" i="5"/>
  <c r="D163" i="5"/>
  <c r="D164" i="5"/>
  <c r="D152" i="5"/>
  <c r="D153" i="5"/>
  <c r="D154" i="5"/>
  <c r="D155" i="5"/>
  <c r="D156" i="5"/>
  <c r="D147" i="5"/>
  <c r="D145" i="5"/>
  <c r="D139" i="5"/>
  <c r="D131" i="5"/>
  <c r="D130" i="5"/>
  <c r="D128" i="5"/>
  <c r="D127" i="5"/>
  <c r="D117" i="5"/>
  <c r="D118" i="5"/>
  <c r="D102" i="5"/>
  <c r="D101" i="5"/>
  <c r="D95" i="5"/>
  <c r="D76" i="5"/>
  <c r="D70" i="5"/>
  <c r="D66" i="5"/>
  <c r="D65" i="5"/>
  <c r="D62" i="5"/>
  <c r="D58" i="5"/>
  <c r="D57" i="5"/>
  <c r="D56" i="5"/>
  <c r="D53" i="5"/>
  <c r="D50" i="5"/>
  <c r="D48" i="5"/>
  <c r="D47" i="5"/>
  <c r="D43" i="5"/>
  <c r="D26" i="5"/>
  <c r="D27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/>
  <c r="D42" i="5"/>
  <c r="D24" i="5"/>
  <c r="D23" i="5"/>
  <c r="D15" i="5"/>
  <c r="D14" i="5"/>
  <c r="D13" i="5"/>
  <c r="D9" i="5"/>
  <c r="D10" i="5"/>
  <c r="D7" i="5"/>
  <c r="D6" i="5"/>
  <c r="D5" i="5"/>
  <c r="D1240" i="5"/>
  <c r="D1088" i="5"/>
  <c r="D1062" i="5"/>
  <c r="D1063" i="5"/>
  <c r="D1025" i="5"/>
  <c r="D1026" i="5"/>
  <c r="D849" i="5"/>
  <c r="D850" i="5"/>
  <c r="D771" i="5"/>
  <c r="D749" i="5"/>
  <c r="D750" i="5"/>
  <c r="D751" i="5"/>
  <c r="D752" i="5"/>
  <c r="D658" i="5"/>
  <c r="D647" i="5"/>
  <c r="D634" i="5"/>
  <c r="D612" i="5"/>
  <c r="D613" i="5"/>
  <c r="D583" i="5"/>
  <c r="D551" i="5"/>
  <c r="D477" i="5"/>
  <c r="D200" i="5"/>
  <c r="D149" i="5"/>
  <c r="D144" i="5"/>
  <c r="D140" i="5"/>
  <c r="D141" i="5"/>
  <c r="D137" i="5"/>
  <c r="D122" i="5"/>
  <c r="D108" i="5"/>
  <c r="D104" i="5"/>
  <c r="D103" i="5"/>
  <c r="D96" i="5"/>
  <c r="D97" i="5"/>
  <c r="D49" i="5"/>
  <c r="D16" i="5"/>
  <c r="D1183" i="5"/>
  <c r="D1184" i="5"/>
  <c r="D1089" i="5"/>
  <c r="D1027" i="5"/>
  <c r="D1028" i="5"/>
  <c r="D1029" i="5"/>
  <c r="D1030" i="5"/>
  <c r="D1031" i="5"/>
  <c r="D1032" i="5"/>
  <c r="D1033" i="5"/>
  <c r="D1014" i="5"/>
  <c r="D1013" i="5"/>
  <c r="D967" i="5"/>
  <c r="D663" i="5"/>
  <c r="D635" i="5"/>
  <c r="D629" i="5"/>
  <c r="D614" i="5"/>
  <c r="D615" i="5"/>
  <c r="D616" i="5"/>
  <c r="D617" i="5"/>
  <c r="D618" i="5"/>
  <c r="D619" i="5"/>
  <c r="D620" i="5"/>
  <c r="D621" i="5"/>
  <c r="D478" i="5"/>
  <c r="D190" i="5"/>
  <c r="D185" i="5"/>
  <c r="D174" i="5"/>
  <c r="D20" i="5"/>
  <c r="D11" i="5"/>
  <c r="D12" i="5"/>
  <c r="D1241" i="5"/>
  <c r="D1242" i="5"/>
  <c r="D1243" i="5"/>
  <c r="D1185" i="5"/>
  <c r="D1034" i="5"/>
  <c r="D851" i="5"/>
  <c r="D852" i="5"/>
  <c r="D756" i="5"/>
  <c r="D757" i="5"/>
  <c r="D758" i="5"/>
  <c r="D739" i="5"/>
  <c r="D712" i="5"/>
  <c r="D713" i="5"/>
  <c r="D714" i="5"/>
  <c r="D715" i="5"/>
  <c r="D716" i="5"/>
  <c r="D717" i="5"/>
  <c r="D703" i="5"/>
  <c r="D704" i="5"/>
  <c r="D705" i="5"/>
  <c r="D706" i="5"/>
  <c r="D693" i="5"/>
  <c r="D692" i="5"/>
  <c r="D666" i="5"/>
  <c r="D659" i="5"/>
  <c r="D626" i="5"/>
  <c r="D622" i="5"/>
  <c r="D534" i="5"/>
  <c r="D525" i="5"/>
  <c r="D526" i="5"/>
  <c r="D498" i="5"/>
  <c r="D479" i="5"/>
  <c r="D465" i="5"/>
  <c r="D206" i="5"/>
  <c r="D175" i="5"/>
  <c r="D109" i="5"/>
  <c r="D94" i="5"/>
  <c r="D63" i="5"/>
  <c r="D21" i="5"/>
  <c r="D19" i="5"/>
  <c r="D1244" i="5"/>
  <c r="D1213" i="5"/>
  <c r="D1186" i="5"/>
  <c r="D1035" i="5"/>
  <c r="D1036" i="5"/>
  <c r="D1037" i="5"/>
  <c r="D1038" i="5"/>
  <c r="D982" i="5"/>
  <c r="D983" i="5"/>
  <c r="D879" i="5"/>
  <c r="D874" i="5"/>
  <c r="D707" i="5"/>
  <c r="D685" i="5"/>
  <c r="D683" i="5"/>
  <c r="D648" i="5"/>
  <c r="D649" i="5"/>
  <c r="D644" i="5"/>
  <c r="D636" i="5"/>
  <c r="D637" i="5"/>
  <c r="D638" i="5"/>
  <c r="D535" i="5"/>
  <c r="D527" i="5"/>
  <c r="D528" i="5"/>
  <c r="D529" i="5"/>
  <c r="D530" i="5"/>
  <c r="D531" i="5"/>
  <c r="D487" i="5"/>
  <c r="D480" i="5"/>
  <c r="D481" i="5"/>
  <c r="D455" i="5"/>
  <c r="D437" i="5"/>
  <c r="D202" i="5"/>
  <c r="D201" i="5"/>
  <c r="D157" i="5"/>
  <c r="D150" i="5"/>
  <c r="D51" i="5"/>
  <c r="D44" i="5"/>
  <c r="D623" i="5"/>
  <c r="D536" i="5"/>
  <c r="D537" i="5"/>
  <c r="D383" i="5"/>
  <c r="D1245" i="5"/>
  <c r="D1246" i="5"/>
  <c r="D1247" i="5"/>
  <c r="D1248" i="5"/>
  <c r="D1249" i="5"/>
  <c r="D1250" i="5"/>
  <c r="D1251" i="5"/>
  <c r="D1252" i="5"/>
  <c r="D1253" i="5"/>
  <c r="D1254" i="5"/>
  <c r="D1255" i="5"/>
  <c r="D1256" i="5"/>
  <c r="D1257" i="5"/>
  <c r="D1258" i="5"/>
  <c r="D1259" i="5"/>
  <c r="D1260" i="5"/>
  <c r="D1261" i="5"/>
  <c r="D1262" i="5"/>
  <c r="D1263" i="5"/>
  <c r="D1264" i="5"/>
  <c r="D1265" i="5"/>
  <c r="D1266" i="5"/>
  <c r="D1267" i="5"/>
  <c r="D1268" i="5"/>
  <c r="D1269" i="5"/>
  <c r="D1270" i="5"/>
  <c r="D1271" i="5"/>
  <c r="D1272" i="5"/>
  <c r="D1273" i="5"/>
  <c r="D1274" i="5"/>
  <c r="D1275" i="5"/>
  <c r="D1276" i="5"/>
  <c r="D1277" i="5"/>
  <c r="D1187" i="5"/>
  <c r="D718" i="5"/>
  <c r="D677" i="5"/>
  <c r="D630" i="5"/>
  <c r="D568" i="5"/>
  <c r="D521" i="5"/>
  <c r="D518" i="5"/>
  <c r="D499" i="5"/>
  <c r="D500" i="5"/>
  <c r="D501" i="5"/>
  <c r="D502" i="5"/>
  <c r="D496" i="5"/>
  <c r="D466" i="5"/>
  <c r="D456" i="5"/>
  <c r="D451" i="5"/>
  <c r="D424" i="5"/>
  <c r="D384" i="5"/>
  <c r="D385" i="5"/>
  <c r="D386" i="5"/>
  <c r="D387" i="5"/>
  <c r="D388" i="5"/>
  <c r="D389" i="5"/>
  <c r="D390" i="5"/>
  <c r="D391" i="5"/>
  <c r="D246" i="5"/>
  <c r="D247" i="5"/>
  <c r="D248" i="5"/>
  <c r="D249" i="5"/>
  <c r="D250" i="5"/>
  <c r="D251" i="5"/>
  <c r="D252" i="5"/>
  <c r="D253" i="5"/>
  <c r="D254" i="5"/>
  <c r="D255" i="5"/>
  <c r="D256" i="5"/>
  <c r="D257" i="5"/>
  <c r="D258" i="5"/>
  <c r="D259" i="5"/>
  <c r="D260" i="5"/>
  <c r="D207" i="5"/>
  <c r="D208" i="5"/>
  <c r="D203" i="5"/>
  <c r="D195" i="5"/>
  <c r="D165" i="5"/>
  <c r="D123" i="5"/>
  <c r="D100" i="5"/>
  <c r="D98" i="5"/>
  <c r="D91" i="5"/>
  <c r="D1086" i="5"/>
  <c r="D872" i="5"/>
  <c r="D865" i="5"/>
  <c r="D745" i="5"/>
  <c r="D740" i="5"/>
  <c r="D694" i="5"/>
  <c r="D650" i="5"/>
  <c r="D651" i="5"/>
  <c r="D600" i="5"/>
  <c r="D591" i="5"/>
  <c r="D592" i="5"/>
  <c r="D593" i="5"/>
  <c r="D594" i="5"/>
  <c r="D472" i="5"/>
  <c r="D460" i="5"/>
  <c r="D438" i="5"/>
  <c r="D439" i="5"/>
  <c r="D440" i="5"/>
  <c r="D441" i="5"/>
  <c r="D434" i="5"/>
  <c r="D392" i="5"/>
  <c r="D393" i="5"/>
  <c r="D394" i="5"/>
  <c r="D395" i="5"/>
  <c r="D396" i="5"/>
  <c r="D397" i="5"/>
  <c r="D398" i="5"/>
  <c r="D261" i="5"/>
  <c r="D262" i="5"/>
  <c r="D263" i="5"/>
  <c r="D264" i="5"/>
  <c r="D265" i="5"/>
  <c r="D266" i="5"/>
  <c r="D267" i="5"/>
  <c r="D268" i="5"/>
  <c r="D269" i="5"/>
  <c r="D270" i="5"/>
  <c r="D271" i="5"/>
  <c r="D272" i="5"/>
  <c r="D273" i="5"/>
  <c r="D274" i="5"/>
  <c r="D275" i="5"/>
  <c r="D276" i="5"/>
  <c r="D277" i="5"/>
  <c r="D278" i="5"/>
  <c r="D279" i="5"/>
  <c r="D280" i="5"/>
  <c r="D281" i="5"/>
  <c r="D282" i="5"/>
  <c r="D283" i="5"/>
  <c r="D284" i="5"/>
  <c r="D285" i="5"/>
  <c r="D286" i="5"/>
  <c r="D287" i="5"/>
  <c r="D209" i="5"/>
  <c r="D210" i="5"/>
  <c r="D211" i="5"/>
  <c r="D212" i="5"/>
  <c r="D213" i="5"/>
  <c r="D214" i="5"/>
  <c r="D215" i="5"/>
  <c r="D216" i="5"/>
  <c r="D217" i="5"/>
  <c r="D218" i="5"/>
  <c r="D219" i="5"/>
  <c r="D1278" i="5"/>
  <c r="D1279" i="5"/>
  <c r="D1280" i="5"/>
  <c r="D1281" i="5"/>
  <c r="D1282" i="5"/>
  <c r="D1064" i="5"/>
  <c r="D1039" i="5"/>
  <c r="D753" i="5"/>
  <c r="D689" i="5"/>
  <c r="D624" i="5"/>
  <c r="D511" i="5"/>
  <c r="D488" i="5"/>
  <c r="D461" i="5"/>
  <c r="D452" i="5"/>
  <c r="D288" i="5"/>
  <c r="D289" i="5"/>
  <c r="D220" i="5"/>
  <c r="D221" i="5"/>
  <c r="D222" i="5"/>
  <c r="D196" i="5"/>
  <c r="D124" i="5"/>
  <c r="D1283" i="5"/>
  <c r="D1284" i="5"/>
  <c r="D1285" i="5"/>
  <c r="D1286" i="5"/>
  <c r="D1287" i="5"/>
  <c r="D1288" i="5"/>
  <c r="D1289" i="5"/>
  <c r="D1290" i="5"/>
  <c r="D1291" i="5"/>
  <c r="D1292" i="5"/>
  <c r="D1293" i="5"/>
  <c r="D1294" i="5"/>
  <c r="D1295" i="5"/>
  <c r="D1296" i="5"/>
  <c r="D1297" i="5"/>
  <c r="D1298" i="5"/>
  <c r="D1299" i="5"/>
  <c r="D1300" i="5"/>
  <c r="D1301" i="5"/>
  <c r="D1302" i="5"/>
  <c r="D1303" i="5"/>
  <c r="D1304" i="5"/>
  <c r="D1305" i="5"/>
  <c r="D1306" i="5"/>
  <c r="D1307" i="5"/>
  <c r="D1308" i="5"/>
  <c r="D1309" i="5"/>
  <c r="D1310" i="5"/>
  <c r="D1311" i="5"/>
  <c r="D1312" i="5"/>
  <c r="D1313" i="5"/>
  <c r="D1314" i="5"/>
  <c r="D1315" i="5"/>
  <c r="D1316" i="5"/>
  <c r="D1317" i="5"/>
  <c r="D1318" i="5"/>
  <c r="D1319" i="5"/>
  <c r="D1320" i="5"/>
  <c r="D1321" i="5"/>
  <c r="D1322" i="5"/>
  <c r="D1323" i="5"/>
  <c r="D1085" i="5"/>
  <c r="D1040" i="5"/>
  <c r="D1041" i="5"/>
  <c r="D1042" i="5"/>
  <c r="D678" i="5"/>
  <c r="D512" i="5"/>
  <c r="D442" i="5"/>
  <c r="D443" i="5"/>
  <c r="D399" i="5"/>
  <c r="D400" i="5"/>
  <c r="D401" i="5"/>
  <c r="D402" i="5"/>
  <c r="D403" i="5"/>
  <c r="D290" i="5"/>
  <c r="D291" i="5"/>
  <c r="D292" i="5"/>
  <c r="D293" i="5"/>
  <c r="D294" i="5"/>
  <c r="D295" i="5"/>
  <c r="D296" i="5"/>
  <c r="D297" i="5"/>
  <c r="D298" i="5"/>
  <c r="D299" i="5"/>
  <c r="D300" i="5"/>
  <c r="D301" i="5"/>
  <c r="D302" i="5"/>
  <c r="D223" i="5"/>
  <c r="D197" i="5"/>
  <c r="D52" i="5"/>
  <c r="D4" i="5"/>
  <c r="D770" i="5"/>
  <c r="D754" i="5"/>
  <c r="D742" i="5"/>
  <c r="D719" i="5"/>
  <c r="D720" i="5"/>
  <c r="D721" i="5"/>
  <c r="D722" i="5"/>
  <c r="D723" i="5"/>
  <c r="D724" i="5"/>
  <c r="D725" i="5"/>
  <c r="D726" i="5"/>
  <c r="D727" i="5"/>
  <c r="D708" i="5"/>
  <c r="D695" i="5"/>
  <c r="D684" i="5"/>
  <c r="D671" i="5"/>
  <c r="D672" i="5"/>
  <c r="D595" i="5"/>
  <c r="D575" i="5"/>
  <c r="D522" i="5"/>
  <c r="D523" i="5"/>
  <c r="D519" i="5"/>
  <c r="D513" i="5"/>
  <c r="D514" i="5"/>
  <c r="D503" i="5"/>
  <c r="D504" i="5"/>
  <c r="D505" i="5"/>
  <c r="D506" i="5"/>
  <c r="D507" i="5"/>
  <c r="D482" i="5"/>
  <c r="D467" i="5"/>
  <c r="D462" i="5"/>
  <c r="D457" i="5"/>
  <c r="D435" i="5"/>
  <c r="D431" i="5"/>
  <c r="D404" i="5"/>
  <c r="D405" i="5"/>
  <c r="D406" i="5"/>
  <c r="D407" i="5"/>
  <c r="D408" i="5"/>
  <c r="D409" i="5"/>
  <c r="D410" i="5"/>
  <c r="D411" i="5"/>
  <c r="D412" i="5"/>
  <c r="D303" i="5"/>
  <c r="D304" i="5"/>
  <c r="D305" i="5"/>
  <c r="D306" i="5"/>
  <c r="D307" i="5"/>
  <c r="D308" i="5"/>
  <c r="D309" i="5"/>
  <c r="D310" i="5"/>
  <c r="D311" i="5"/>
  <c r="D312" i="5"/>
  <c r="D313" i="5"/>
  <c r="D314" i="5"/>
  <c r="D315" i="5"/>
  <c r="D316" i="5"/>
  <c r="D317" i="5"/>
  <c r="D318" i="5"/>
  <c r="D319" i="5"/>
  <c r="D320" i="5"/>
  <c r="D321" i="5"/>
  <c r="D322" i="5"/>
  <c r="D323" i="5"/>
  <c r="D324" i="5"/>
  <c r="D325" i="5"/>
  <c r="D326" i="5"/>
  <c r="D327" i="5"/>
  <c r="D328" i="5"/>
  <c r="D329" i="5"/>
  <c r="D224" i="5"/>
  <c r="D225" i="5"/>
  <c r="D226" i="5"/>
  <c r="D227" i="5"/>
  <c r="D228" i="5"/>
  <c r="D198" i="5"/>
  <c r="D972" i="5"/>
  <c r="D1043" i="5"/>
  <c r="D743" i="5"/>
  <c r="D652" i="5"/>
  <c r="D603" i="5"/>
  <c r="D586" i="5"/>
  <c r="D330" i="5"/>
  <c r="D331" i="5"/>
  <c r="D121" i="5"/>
  <c r="D1214" i="5"/>
  <c r="D1215" i="5"/>
  <c r="D1216" i="5"/>
  <c r="D1217" i="5"/>
  <c r="D1188" i="5"/>
  <c r="D520" i="5"/>
  <c r="D142" i="5"/>
  <c r="D138" i="5"/>
  <c r="D1324" i="5"/>
  <c r="D1325" i="5"/>
  <c r="D1326" i="5"/>
  <c r="D1327" i="5"/>
  <c r="D1328" i="5"/>
  <c r="D1329" i="5"/>
  <c r="D1330" i="5"/>
  <c r="D1331" i="5"/>
  <c r="D1332" i="5"/>
  <c r="D1333" i="5"/>
  <c r="D1334" i="5"/>
  <c r="D1335" i="5"/>
  <c r="D1336" i="5"/>
  <c r="D1337" i="5"/>
  <c r="D1338" i="5"/>
  <c r="D1339" i="5"/>
  <c r="D1340" i="5"/>
  <c r="D1341" i="5"/>
  <c r="D1342" i="5"/>
  <c r="D1343" i="5"/>
  <c r="D1344" i="5"/>
  <c r="D1345" i="5"/>
  <c r="D1346" i="5"/>
  <c r="D1347" i="5"/>
  <c r="D1348" i="5"/>
  <c r="D1349" i="5"/>
  <c r="D1350" i="5"/>
  <c r="D1351" i="5"/>
  <c r="D1352" i="5"/>
  <c r="D1353" i="5"/>
  <c r="D1354" i="5"/>
  <c r="D1355" i="5"/>
  <c r="D1356" i="5"/>
  <c r="D1357" i="5"/>
  <c r="D1358" i="5"/>
  <c r="D1359" i="5"/>
  <c r="D1360" i="5"/>
  <c r="D1361" i="5"/>
  <c r="D1362" i="5"/>
  <c r="D1363" i="5"/>
  <c r="D1364" i="5"/>
  <c r="D1365" i="5"/>
  <c r="D1366" i="5"/>
  <c r="D1367" i="5"/>
  <c r="D1368" i="5"/>
  <c r="D1369" i="5"/>
  <c r="D1370" i="5"/>
  <c r="D1371" i="5"/>
  <c r="D1372" i="5"/>
  <c r="D1373" i="5"/>
  <c r="D1374" i="5"/>
  <c r="D1375" i="5"/>
  <c r="D1376" i="5"/>
  <c r="D1377" i="5"/>
  <c r="D1378" i="5"/>
  <c r="D1379" i="5"/>
  <c r="D1380" i="5"/>
  <c r="D1381" i="5"/>
  <c r="D1382" i="5"/>
  <c r="D1383" i="5"/>
  <c r="D1384" i="5"/>
  <c r="D1385" i="5"/>
  <c r="D1386" i="5"/>
  <c r="D1387" i="5"/>
  <c r="D1388" i="5"/>
  <c r="D1389" i="5"/>
  <c r="D1390" i="5"/>
  <c r="D1391" i="5"/>
  <c r="D1220" i="5"/>
  <c r="D1065" i="5"/>
  <c r="D969" i="5"/>
  <c r="D968" i="5"/>
  <c r="D873" i="5"/>
  <c r="D867" i="5"/>
  <c r="D861" i="5"/>
  <c r="D853" i="5"/>
  <c r="D773" i="5"/>
  <c r="D774" i="5"/>
  <c r="D775" i="5"/>
  <c r="D772" i="5"/>
  <c r="D767" i="5"/>
  <c r="D653" i="5"/>
  <c r="D654" i="5"/>
  <c r="D655" i="5"/>
  <c r="D656" i="5"/>
  <c r="D642" i="5"/>
  <c r="D602" i="5"/>
  <c r="D590" i="5"/>
  <c r="D589" i="5"/>
  <c r="D588" i="5"/>
  <c r="D573" i="5"/>
  <c r="D569" i="5"/>
  <c r="D570" i="5"/>
  <c r="D571" i="5"/>
  <c r="D564" i="5"/>
  <c r="D565" i="5"/>
  <c r="D566" i="5"/>
  <c r="D560" i="5"/>
  <c r="D556" i="5"/>
  <c r="D557" i="5"/>
  <c r="D558" i="5"/>
  <c r="D559" i="5"/>
  <c r="D552" i="5"/>
  <c r="D553" i="5"/>
  <c r="D539" i="5"/>
  <c r="D540" i="5"/>
  <c r="D541" i="5"/>
  <c r="D542" i="5"/>
  <c r="D543" i="5"/>
  <c r="D544" i="5"/>
  <c r="D545" i="5"/>
  <c r="D491" i="5"/>
  <c r="D483" i="5"/>
  <c r="D425" i="5"/>
  <c r="D205" i="5"/>
  <c r="D192" i="5"/>
  <c r="D146" i="5"/>
  <c r="D132" i="5"/>
  <c r="D126" i="5"/>
  <c r="D71" i="5"/>
  <c r="D72" i="5"/>
  <c r="D73" i="5"/>
  <c r="D74" i="5"/>
  <c r="D75" i="5"/>
  <c r="D69" i="5"/>
  <c r="D67" i="5"/>
  <c r="D18" i="5"/>
  <c r="D8" i="5"/>
  <c r="D1223" i="5"/>
  <c r="D859" i="5"/>
  <c r="D764" i="5"/>
  <c r="D765" i="5"/>
  <c r="D762" i="5"/>
  <c r="D763" i="5"/>
  <c r="D728" i="5"/>
  <c r="D729" i="5"/>
  <c r="D730" i="5"/>
  <c r="D731" i="5"/>
  <c r="D732" i="5"/>
  <c r="D733" i="5"/>
  <c r="D734" i="5"/>
  <c r="D691" i="5"/>
  <c r="D690" i="5"/>
  <c r="D688" i="5"/>
  <c r="D686" i="5"/>
  <c r="D687" i="5"/>
  <c r="D681" i="5"/>
  <c r="D673" i="5"/>
  <c r="D674" i="5"/>
  <c r="D675" i="5"/>
  <c r="D676" i="5"/>
  <c r="D670" i="5"/>
  <c r="D669" i="5"/>
  <c r="D667" i="5"/>
  <c r="D657" i="5"/>
  <c r="D639" i="5"/>
  <c r="D601" i="5"/>
  <c r="D596" i="5"/>
  <c r="D597" i="5"/>
  <c r="D598" i="5"/>
  <c r="D599" i="5"/>
  <c r="D587" i="5"/>
  <c r="D515" i="5"/>
  <c r="D516" i="5"/>
  <c r="D517" i="5"/>
  <c r="D508" i="5"/>
  <c r="D509" i="5"/>
  <c r="D510" i="5"/>
  <c r="D468" i="5"/>
  <c r="D463" i="5"/>
  <c r="D464" i="5"/>
  <c r="D453" i="5"/>
  <c r="D444" i="5"/>
  <c r="D445" i="5"/>
  <c r="D446" i="5"/>
  <c r="D447" i="5"/>
  <c r="D448" i="5"/>
  <c r="D449" i="5"/>
  <c r="D450" i="5"/>
  <c r="D436" i="5"/>
  <c r="D432" i="5"/>
  <c r="D428" i="5"/>
  <c r="D429" i="5"/>
  <c r="D430" i="5"/>
  <c r="D426" i="5"/>
  <c r="D413" i="5"/>
  <c r="D414" i="5"/>
  <c r="D415" i="5"/>
  <c r="D416" i="5"/>
  <c r="D417" i="5"/>
  <c r="D418" i="5"/>
  <c r="D419" i="5"/>
  <c r="D420" i="5"/>
  <c r="D421" i="5"/>
  <c r="D422" i="5"/>
  <c r="D332" i="5"/>
  <c r="D333" i="5"/>
  <c r="D334" i="5"/>
  <c r="D335" i="5"/>
  <c r="D336" i="5"/>
  <c r="D337" i="5"/>
  <c r="D338" i="5"/>
  <c r="D339" i="5"/>
  <c r="D340" i="5"/>
  <c r="D341" i="5"/>
  <c r="D342" i="5"/>
  <c r="D343" i="5"/>
  <c r="D344" i="5"/>
  <c r="D345" i="5"/>
  <c r="D346" i="5"/>
  <c r="D347" i="5"/>
  <c r="D348" i="5"/>
  <c r="D349" i="5"/>
  <c r="D350" i="5"/>
  <c r="D351" i="5"/>
  <c r="D352" i="5"/>
  <c r="D353" i="5"/>
  <c r="D354" i="5"/>
  <c r="D355" i="5"/>
  <c r="D356" i="5"/>
  <c r="D357" i="5"/>
  <c r="D358" i="5"/>
  <c r="D359" i="5"/>
  <c r="D360" i="5"/>
  <c r="D361" i="5"/>
  <c r="D362" i="5"/>
  <c r="D363" i="5"/>
  <c r="D364" i="5"/>
  <c r="D365" i="5"/>
  <c r="D366" i="5"/>
  <c r="D367" i="5"/>
  <c r="D368" i="5"/>
  <c r="D369" i="5"/>
  <c r="D370" i="5"/>
  <c r="D371" i="5"/>
  <c r="D372" i="5"/>
  <c r="D373" i="5"/>
  <c r="D374" i="5"/>
  <c r="D375" i="5"/>
  <c r="D376" i="5"/>
  <c r="D377" i="5"/>
  <c r="D229" i="5"/>
  <c r="D230" i="5"/>
  <c r="D231" i="5"/>
  <c r="D232" i="5"/>
  <c r="D233" i="5"/>
  <c r="D234" i="5"/>
  <c r="D235" i="5"/>
  <c r="D236" i="5"/>
  <c r="D237" i="5"/>
  <c r="D238" i="5"/>
  <c r="D239" i="5"/>
  <c r="D240" i="5"/>
  <c r="D241" i="5"/>
  <c r="D1392" i="5"/>
  <c r="D1393" i="5"/>
  <c r="D1394" i="5"/>
  <c r="D1395" i="5"/>
  <c r="D1396" i="5"/>
  <c r="D1397" i="5"/>
  <c r="D1398" i="5"/>
  <c r="D1399" i="5"/>
  <c r="D1400" i="5"/>
  <c r="D1401" i="5"/>
  <c r="D1044" i="5"/>
  <c r="D854" i="5"/>
  <c r="D458" i="5"/>
  <c r="D459" i="5"/>
  <c r="D378" i="5"/>
  <c r="D379" i="5"/>
  <c r="D380" i="5"/>
  <c r="D242" i="5"/>
  <c r="D243" i="5"/>
  <c r="D158" i="5"/>
  <c r="D119" i="5"/>
  <c r="D1402" i="5"/>
  <c r="D735" i="5"/>
  <c r="D176" i="5"/>
  <c r="D125" i="5"/>
  <c r="D92" i="5"/>
  <c r="D93" i="5"/>
  <c r="D68" i="5"/>
  <c r="D1218" i="5"/>
  <c r="D1189" i="5"/>
  <c r="D1190" i="5"/>
  <c r="D1191" i="5"/>
  <c r="D1087" i="5"/>
  <c r="D1045" i="5"/>
  <c r="D1046" i="5"/>
  <c r="D1047" i="5"/>
  <c r="D1048" i="5"/>
  <c r="D1049" i="5"/>
  <c r="D1050" i="5"/>
  <c r="D1051" i="5"/>
  <c r="D1052" i="5"/>
  <c r="D1004" i="5"/>
  <c r="D1005" i="5"/>
  <c r="D1006" i="5"/>
  <c r="D1007" i="5"/>
  <c r="D1008" i="5"/>
  <c r="D1009" i="5"/>
  <c r="D1010" i="5"/>
  <c r="D1011" i="5"/>
  <c r="D1012" i="5"/>
  <c r="D1002" i="5"/>
  <c r="D897" i="5"/>
  <c r="D898" i="5"/>
  <c r="D899" i="5"/>
  <c r="D900" i="5"/>
  <c r="D901" i="5"/>
  <c r="D902" i="5"/>
  <c r="D903" i="5"/>
  <c r="D904" i="5"/>
  <c r="D905" i="5"/>
  <c r="D906" i="5"/>
  <c r="D907" i="5"/>
  <c r="D908" i="5"/>
  <c r="D909" i="5"/>
  <c r="D910" i="5"/>
  <c r="D911" i="5"/>
  <c r="D912" i="5"/>
  <c r="D913" i="5"/>
  <c r="D914" i="5"/>
  <c r="D915" i="5"/>
  <c r="D916" i="5"/>
  <c r="D917" i="5"/>
  <c r="D918" i="5"/>
  <c r="D919" i="5"/>
  <c r="D920" i="5"/>
  <c r="D921" i="5"/>
  <c r="D922" i="5"/>
  <c r="D923" i="5"/>
  <c r="D924" i="5"/>
  <c r="D925" i="5"/>
  <c r="D926" i="5"/>
  <c r="D927" i="5"/>
  <c r="D928" i="5"/>
  <c r="D929" i="5"/>
  <c r="D930" i="5"/>
  <c r="D931" i="5"/>
  <c r="D932" i="5"/>
  <c r="D933" i="5"/>
  <c r="D934" i="5"/>
  <c r="D935" i="5"/>
  <c r="D936" i="5"/>
  <c r="D937" i="5"/>
  <c r="D938" i="5"/>
  <c r="D939" i="5"/>
  <c r="D940" i="5"/>
  <c r="D941" i="5"/>
  <c r="D942" i="5"/>
  <c r="D943" i="5"/>
  <c r="D944" i="5"/>
  <c r="D945" i="5"/>
  <c r="D946" i="5"/>
  <c r="D947" i="5"/>
  <c r="D948" i="5"/>
  <c r="D949" i="5"/>
  <c r="D950" i="5"/>
  <c r="D951" i="5"/>
  <c r="D952" i="5"/>
  <c r="D953" i="5"/>
  <c r="D954" i="5"/>
  <c r="D955" i="5"/>
  <c r="D956" i="5"/>
  <c r="D957" i="5"/>
  <c r="D958" i="5"/>
  <c r="D959" i="5"/>
  <c r="D960" i="5"/>
  <c r="D961" i="5"/>
  <c r="D962" i="5"/>
  <c r="D880" i="5"/>
  <c r="D881" i="5"/>
  <c r="D882" i="5"/>
  <c r="D883" i="5"/>
  <c r="D875" i="5"/>
  <c r="D876" i="5"/>
  <c r="D1403" i="5"/>
  <c r="D1404" i="5"/>
  <c r="D1405" i="5"/>
  <c r="D1406" i="5"/>
  <c r="D1407" i="5"/>
  <c r="D1408" i="5"/>
  <c r="D1409" i="5"/>
  <c r="D1410" i="5"/>
  <c r="D1411" i="5"/>
  <c r="D1412" i="5"/>
  <c r="D1413" i="5"/>
  <c r="D1414" i="5"/>
  <c r="D1415" i="5"/>
  <c r="D1416" i="5"/>
  <c r="D1192" i="5"/>
  <c r="D1000" i="5"/>
  <c r="D1001" i="5"/>
  <c r="D984" i="5"/>
  <c r="D985" i="5"/>
  <c r="D963" i="5"/>
  <c r="D964" i="5"/>
  <c r="D965" i="5"/>
  <c r="D855" i="5"/>
  <c r="D856" i="5"/>
  <c r="D766" i="5"/>
  <c r="D755" i="5"/>
  <c r="D709" i="5"/>
  <c r="D423" i="5"/>
  <c r="D381" i="5"/>
  <c r="D177" i="5"/>
  <c r="D178" i="5"/>
  <c r="D179" i="5"/>
  <c r="D166" i="5"/>
  <c r="D167" i="5"/>
  <c r="D168" i="5"/>
  <c r="D169" i="5"/>
  <c r="D148" i="5"/>
  <c r="D143" i="5"/>
  <c r="D135" i="5"/>
  <c r="D136" i="5"/>
  <c r="D134" i="5"/>
  <c r="D133" i="5"/>
  <c r="D110" i="5"/>
  <c r="D111" i="5"/>
  <c r="D112" i="5"/>
  <c r="D113" i="5"/>
  <c r="D114" i="5"/>
  <c r="D105" i="5"/>
  <c r="D106" i="5"/>
  <c r="D99" i="5"/>
  <c r="D82" i="5"/>
  <c r="D83" i="5"/>
  <c r="D84" i="5"/>
  <c r="D85" i="5"/>
  <c r="D86" i="5"/>
  <c r="D87" i="5"/>
  <c r="D88" i="5"/>
  <c r="D89" i="5"/>
  <c r="D90" i="5"/>
  <c r="D77" i="5"/>
  <c r="D78" i="5"/>
  <c r="D79" i="5"/>
  <c r="D80" i="5"/>
  <c r="D81" i="5"/>
  <c r="D64" i="5"/>
  <c r="D61" i="5"/>
  <c r="D59" i="5"/>
  <c r="D60" i="5"/>
  <c r="D1417" i="5"/>
  <c r="D1418" i="5"/>
  <c r="D1419" i="5"/>
  <c r="D1420" i="5"/>
  <c r="D1421" i="5"/>
  <c r="D1422" i="5"/>
  <c r="D1423" i="5"/>
  <c r="D1424" i="5"/>
  <c r="D1425" i="5"/>
  <c r="D1426" i="5"/>
  <c r="D1427" i="5"/>
  <c r="D1221" i="5"/>
  <c r="D1207" i="5"/>
  <c r="D1208" i="5"/>
  <c r="D1209" i="5"/>
  <c r="D1210" i="5"/>
  <c r="D1211" i="5"/>
  <c r="D1212" i="5"/>
  <c r="D1203" i="5"/>
  <c r="D1204" i="5"/>
  <c r="D1205" i="5"/>
  <c r="D1197" i="5"/>
  <c r="D1193" i="5"/>
  <c r="D1194" i="5"/>
  <c r="D1136" i="5"/>
  <c r="D1137" i="5"/>
  <c r="D1138" i="5"/>
  <c r="D1139" i="5"/>
  <c r="D1140" i="5"/>
  <c r="D1141" i="5"/>
  <c r="D1142" i="5"/>
  <c r="D1143" i="5"/>
  <c r="D1144" i="5"/>
  <c r="D1145" i="5"/>
  <c r="D1146" i="5"/>
  <c r="D1147" i="5"/>
  <c r="D1148" i="5"/>
  <c r="D1149" i="5"/>
  <c r="D1150" i="5"/>
  <c r="D1151" i="5"/>
  <c r="D1152" i="5"/>
  <c r="D1153" i="5"/>
  <c r="D1154" i="5"/>
  <c r="D1155" i="5"/>
  <c r="D1156" i="5"/>
  <c r="D1157" i="5"/>
  <c r="D1158" i="5"/>
  <c r="D1159" i="5"/>
  <c r="D1160" i="5"/>
  <c r="D1161" i="5"/>
  <c r="D1162" i="5"/>
  <c r="D1163" i="5"/>
  <c r="D1164" i="5"/>
  <c r="D1165" i="5"/>
  <c r="D1166" i="5"/>
  <c r="D1167" i="5"/>
  <c r="D1168" i="5"/>
  <c r="D1169" i="5"/>
  <c r="D1170" i="5"/>
  <c r="D1171" i="5"/>
  <c r="D1172" i="5"/>
  <c r="D1173" i="5"/>
  <c r="D1174" i="5"/>
  <c r="D1175" i="5"/>
  <c r="D1176" i="5"/>
  <c r="D1177" i="5"/>
  <c r="D1178" i="5"/>
  <c r="D1179" i="5"/>
  <c r="D1092" i="5"/>
  <c r="D1093" i="5"/>
  <c r="D1094" i="5"/>
  <c r="D1095" i="5"/>
  <c r="D1096" i="5"/>
  <c r="D1097" i="5"/>
  <c r="D1098" i="5"/>
  <c r="D1099" i="5"/>
  <c r="D1100" i="5"/>
  <c r="D1101" i="5"/>
  <c r="D1102" i="5"/>
  <c r="D1103" i="5"/>
  <c r="D1104" i="5"/>
  <c r="D1105" i="5"/>
  <c r="D1106" i="5"/>
  <c r="D1107" i="5"/>
  <c r="D1108" i="5"/>
  <c r="D1109" i="5"/>
  <c r="D1110" i="5"/>
  <c r="D1111" i="5"/>
  <c r="D1112" i="5"/>
  <c r="D1113" i="5"/>
  <c r="D1114" i="5"/>
  <c r="D1115" i="5"/>
  <c r="D1116" i="5"/>
  <c r="D1117" i="5"/>
  <c r="D1118" i="5"/>
  <c r="D1119" i="5"/>
  <c r="D1120" i="5"/>
  <c r="D1121" i="5"/>
  <c r="D1122" i="5"/>
  <c r="D1123" i="5"/>
  <c r="D776" i="5"/>
  <c r="D625" i="5"/>
  <c r="D581" i="5"/>
  <c r="D578" i="5"/>
  <c r="D576" i="5"/>
  <c r="D577" i="5"/>
  <c r="D574" i="5"/>
  <c r="D561" i="5"/>
  <c r="D562" i="5"/>
  <c r="D554" i="5"/>
  <c r="D548" i="5"/>
  <c r="D549" i="5"/>
  <c r="D546" i="5"/>
  <c r="D547" i="5"/>
  <c r="D485" i="5"/>
  <c r="D484" i="5"/>
  <c r="D473" i="5"/>
  <c r="D159" i="5"/>
  <c r="D115" i="5"/>
  <c r="D116" i="5"/>
  <c r="D54" i="5"/>
  <c r="D55" i="5"/>
  <c r="D1428" i="5"/>
  <c r="D1429" i="5"/>
  <c r="D1219" i="5"/>
  <c r="D1195" i="5"/>
  <c r="D1066" i="5"/>
  <c r="D1067" i="5"/>
  <c r="D1068" i="5"/>
  <c r="D1069" i="5"/>
  <c r="D1070" i="5"/>
  <c r="D1071" i="5"/>
  <c r="D1072" i="5"/>
  <c r="D1073" i="5"/>
  <c r="D1074" i="5"/>
  <c r="D1075" i="5"/>
  <c r="D1076" i="5"/>
  <c r="D1077" i="5"/>
  <c r="D1078" i="5"/>
  <c r="D1079" i="5"/>
  <c r="D1080" i="5"/>
  <c r="D1081" i="5"/>
  <c r="D1082" i="5"/>
  <c r="D1083" i="5"/>
  <c r="D1084" i="5"/>
  <c r="D1058" i="5"/>
  <c r="D1059" i="5"/>
  <c r="D1060" i="5"/>
  <c r="D1053" i="5"/>
  <c r="D1054" i="5"/>
  <c r="D1055" i="5"/>
  <c r="D1056" i="5"/>
  <c r="D995" i="5"/>
  <c r="D996" i="5"/>
  <c r="D997" i="5"/>
  <c r="D986" i="5"/>
  <c r="D987" i="5"/>
  <c r="D988" i="5"/>
  <c r="D989" i="5"/>
  <c r="D990" i="5"/>
  <c r="D991" i="5"/>
  <c r="D992" i="5"/>
  <c r="D993" i="5"/>
  <c r="D994" i="5"/>
  <c r="D884" i="5"/>
  <c r="D885" i="5"/>
  <c r="D886" i="5"/>
  <c r="D887" i="5"/>
  <c r="D888" i="5"/>
  <c r="D889" i="5"/>
  <c r="D890" i="5"/>
  <c r="D891" i="5"/>
  <c r="D892" i="5"/>
  <c r="D893" i="5"/>
  <c r="D877" i="5"/>
  <c r="D862" i="5"/>
  <c r="D863" i="5"/>
  <c r="D777" i="5"/>
  <c r="D778" i="5"/>
  <c r="D779" i="5"/>
  <c r="D780" i="5"/>
  <c r="D781" i="5"/>
  <c r="D782" i="5"/>
  <c r="D783" i="5"/>
  <c r="D784" i="5"/>
  <c r="D785" i="5"/>
  <c r="D786" i="5"/>
  <c r="D787" i="5"/>
  <c r="D788" i="5"/>
  <c r="D789" i="5"/>
  <c r="D790" i="5"/>
  <c r="D791" i="5"/>
  <c r="D792" i="5"/>
  <c r="D793" i="5"/>
  <c r="D794" i="5"/>
  <c r="D795" i="5"/>
  <c r="D796" i="5"/>
  <c r="D797" i="5"/>
  <c r="D798" i="5"/>
  <c r="D799" i="5"/>
  <c r="D800" i="5"/>
  <c r="D801" i="5"/>
  <c r="D802" i="5"/>
  <c r="D803" i="5"/>
  <c r="D804" i="5"/>
  <c r="D805" i="5"/>
  <c r="D806" i="5"/>
  <c r="D807" i="5"/>
  <c r="D808" i="5"/>
  <c r="D809" i="5"/>
  <c r="D810" i="5"/>
  <c r="D811" i="5"/>
  <c r="D812" i="5"/>
  <c r="D813" i="5"/>
  <c r="D814" i="5"/>
  <c r="D815" i="5"/>
  <c r="D816" i="5"/>
  <c r="D817" i="5"/>
  <c r="D818" i="5"/>
  <c r="D819" i="5"/>
  <c r="D820" i="5"/>
  <c r="D821" i="5"/>
  <c r="D822" i="5"/>
  <c r="D823" i="5"/>
  <c r="D824" i="5"/>
  <c r="D825" i="5"/>
  <c r="D826" i="5"/>
  <c r="D827" i="5"/>
  <c r="D828" i="5"/>
  <c r="D829" i="5"/>
  <c r="D830" i="5"/>
  <c r="D831" i="5"/>
  <c r="D832" i="5"/>
  <c r="D833" i="5"/>
  <c r="D834" i="5"/>
  <c r="D835" i="5"/>
  <c r="D836" i="5"/>
  <c r="D837" i="5"/>
  <c r="D838" i="5"/>
  <c r="D839" i="5"/>
  <c r="D840" i="5"/>
  <c r="D841" i="5"/>
  <c r="D1430" i="5"/>
  <c r="D894" i="5"/>
  <c r="D864" i="5"/>
  <c r="D842" i="5"/>
  <c r="D843" i="5"/>
  <c r="D844" i="5"/>
  <c r="D845" i="5"/>
  <c r="D572" i="5"/>
  <c r="D1431" i="5"/>
  <c r="D1432" i="5"/>
  <c r="D1433" i="5"/>
  <c r="D1434" i="5"/>
  <c r="D1435" i="5"/>
  <c r="D1436" i="5"/>
  <c r="D1057" i="5"/>
  <c r="D966" i="5"/>
  <c r="D871" i="5"/>
  <c r="D857" i="5"/>
  <c r="D858" i="5"/>
  <c r="D759" i="5"/>
  <c r="D760" i="5"/>
  <c r="D710" i="5"/>
  <c r="D664" i="5"/>
  <c r="D665" i="5"/>
  <c r="D492" i="5"/>
  <c r="D474" i="5"/>
  <c r="D191" i="5"/>
  <c r="D180" i="5"/>
  <c r="D181" i="5"/>
  <c r="D182" i="5"/>
  <c r="D183" i="5"/>
  <c r="D184" i="5"/>
  <c r="D170" i="5"/>
  <c r="D171" i="5"/>
  <c r="D160" i="5"/>
  <c r="D120" i="5"/>
  <c r="D107" i="5"/>
  <c r="D45" i="5"/>
  <c r="D22" i="5"/>
  <c r="U4" i="5" l="1"/>
  <c r="O7" i="5"/>
  <c r="P4" i="5"/>
  <c r="P6" i="5"/>
  <c r="N5" i="5"/>
  <c r="T8" i="5"/>
  <c r="J8" i="5"/>
  <c r="L8" i="5"/>
  <c r="N8" i="5"/>
  <c r="I8" i="5"/>
  <c r="K8" i="5"/>
  <c r="M8" i="5"/>
  <c r="O8" i="5"/>
  <c r="I37" i="5"/>
  <c r="K37" i="5"/>
  <c r="M37" i="5"/>
  <c r="O37" i="5"/>
  <c r="Q37" i="5"/>
  <c r="S37" i="5"/>
  <c r="J37" i="5"/>
  <c r="L37" i="5"/>
  <c r="N37" i="5"/>
  <c r="P37" i="5"/>
  <c r="R37" i="5"/>
  <c r="H37" i="5"/>
  <c r="T37" i="5"/>
  <c r="I47" i="5"/>
  <c r="K47" i="5"/>
  <c r="M47" i="5"/>
  <c r="O47" i="5"/>
  <c r="Q47" i="5"/>
  <c r="S47" i="5"/>
  <c r="T47" i="5"/>
  <c r="J47" i="5"/>
  <c r="L47" i="5"/>
  <c r="N47" i="5"/>
  <c r="P47" i="5"/>
  <c r="R47" i="5"/>
  <c r="H47" i="5"/>
  <c r="J35" i="5"/>
  <c r="L35" i="5"/>
  <c r="N35" i="5"/>
  <c r="P35" i="5"/>
  <c r="R35" i="5"/>
  <c r="H35" i="5"/>
  <c r="T35" i="5"/>
  <c r="I35" i="5"/>
  <c r="K35" i="5"/>
  <c r="M35" i="5"/>
  <c r="O35" i="5"/>
  <c r="Q35" i="5"/>
  <c r="S35" i="5"/>
  <c r="J34" i="5"/>
  <c r="L34" i="5"/>
  <c r="N34" i="5"/>
  <c r="P34" i="5"/>
  <c r="R34" i="5"/>
  <c r="H34" i="5"/>
  <c r="T34" i="5"/>
  <c r="I34" i="5"/>
  <c r="K34" i="5"/>
  <c r="M34" i="5"/>
  <c r="O34" i="5"/>
  <c r="Q34" i="5"/>
  <c r="S34" i="5"/>
  <c r="J30" i="5"/>
  <c r="L30" i="5"/>
  <c r="N30" i="5"/>
  <c r="P30" i="5"/>
  <c r="R30" i="5"/>
  <c r="H30" i="5"/>
  <c r="T30" i="5"/>
  <c r="I30" i="5"/>
  <c r="K30" i="5"/>
  <c r="M30" i="5"/>
  <c r="O30" i="5"/>
  <c r="Q30" i="5"/>
  <c r="S30" i="5"/>
  <c r="H8" i="5"/>
  <c r="H4" i="5"/>
  <c r="S6" i="5"/>
  <c r="R8" i="5"/>
  <c r="R4" i="5"/>
  <c r="Q6" i="5"/>
  <c r="P8" i="5"/>
  <c r="T38" i="5"/>
  <c r="I38" i="5"/>
  <c r="K38" i="5"/>
  <c r="M38" i="5"/>
  <c r="O38" i="5"/>
  <c r="Q38" i="5"/>
  <c r="S38" i="5"/>
  <c r="J38" i="5"/>
  <c r="L38" i="5"/>
  <c r="N38" i="5"/>
  <c r="P38" i="5"/>
  <c r="R38" i="5"/>
  <c r="H38" i="5"/>
  <c r="T52" i="5"/>
  <c r="J52" i="5"/>
  <c r="L52" i="5"/>
  <c r="N52" i="5"/>
  <c r="P52" i="5"/>
  <c r="R52" i="5"/>
  <c r="H52" i="5"/>
  <c r="I52" i="5"/>
  <c r="K52" i="5"/>
  <c r="M52" i="5"/>
  <c r="O52" i="5"/>
  <c r="Q52" i="5"/>
  <c r="S52" i="5"/>
  <c r="J51" i="5"/>
  <c r="L51" i="5"/>
  <c r="N51" i="5"/>
  <c r="P51" i="5"/>
  <c r="R51" i="5"/>
  <c r="H51" i="5"/>
  <c r="I51" i="5"/>
  <c r="K51" i="5"/>
  <c r="M51" i="5"/>
  <c r="O51" i="5"/>
  <c r="Q51" i="5"/>
  <c r="S51" i="5"/>
  <c r="T51" i="5"/>
  <c r="T48" i="5"/>
  <c r="J48" i="5"/>
  <c r="L48" i="5"/>
  <c r="N48" i="5"/>
  <c r="P48" i="5"/>
  <c r="R48" i="5"/>
  <c r="H48" i="5"/>
  <c r="I48" i="5"/>
  <c r="K48" i="5"/>
  <c r="M48" i="5"/>
  <c r="O48" i="5"/>
  <c r="Q48" i="5"/>
  <c r="S48" i="5"/>
  <c r="T46" i="5"/>
  <c r="J46" i="5"/>
  <c r="L46" i="5"/>
  <c r="N46" i="5"/>
  <c r="P46" i="5"/>
  <c r="R46" i="5"/>
  <c r="H46" i="5"/>
  <c r="I46" i="5"/>
  <c r="K46" i="5"/>
  <c r="M46" i="5"/>
  <c r="O46" i="5"/>
  <c r="Q46" i="5"/>
  <c r="S46" i="5"/>
  <c r="H7" i="5"/>
  <c r="S5" i="5"/>
  <c r="R7" i="5"/>
  <c r="Q5" i="5"/>
  <c r="P7" i="5"/>
  <c r="I53" i="5"/>
  <c r="K53" i="5"/>
  <c r="M53" i="5"/>
  <c r="O53" i="5"/>
  <c r="Q53" i="5"/>
  <c r="S53" i="5"/>
  <c r="T53" i="5"/>
  <c r="J53" i="5"/>
  <c r="L53" i="5"/>
  <c r="N53" i="5"/>
  <c r="P53" i="5"/>
  <c r="R53" i="5"/>
  <c r="H53" i="5"/>
  <c r="J45" i="5"/>
  <c r="L45" i="5"/>
  <c r="N45" i="5"/>
  <c r="P45" i="5"/>
  <c r="R45" i="5"/>
  <c r="H45" i="5"/>
  <c r="I45" i="5"/>
  <c r="K45" i="5"/>
  <c r="M45" i="5"/>
  <c r="O45" i="5"/>
  <c r="Q45" i="5"/>
  <c r="S45" i="5"/>
  <c r="T45" i="5"/>
  <c r="T32" i="5"/>
  <c r="I32" i="5"/>
  <c r="K32" i="5"/>
  <c r="M32" i="5"/>
  <c r="O32" i="5"/>
  <c r="Q32" i="5"/>
  <c r="S32" i="5"/>
  <c r="J32" i="5"/>
  <c r="L32" i="5"/>
  <c r="N32" i="5"/>
  <c r="P32" i="5"/>
  <c r="R32" i="5"/>
  <c r="H32" i="5"/>
  <c r="I28" i="5"/>
  <c r="K28" i="5"/>
  <c r="M28" i="5"/>
  <c r="O28" i="5"/>
  <c r="Q28" i="5"/>
  <c r="S28" i="5"/>
  <c r="J28" i="5"/>
  <c r="L28" i="5"/>
  <c r="N28" i="5"/>
  <c r="P28" i="5"/>
  <c r="R28" i="5"/>
  <c r="H28" i="5"/>
  <c r="T28" i="5"/>
  <c r="T4" i="5"/>
  <c r="J4" i="5"/>
  <c r="L4" i="5"/>
  <c r="N4" i="5"/>
  <c r="I4" i="5"/>
  <c r="K4" i="5"/>
  <c r="M4" i="5"/>
  <c r="O4" i="5"/>
  <c r="H6" i="5"/>
  <c r="S8" i="5"/>
  <c r="S4" i="5"/>
  <c r="R6" i="5"/>
  <c r="Q8" i="5"/>
  <c r="Q4" i="5"/>
  <c r="J7" i="5"/>
  <c r="L7" i="5"/>
  <c r="N7" i="5"/>
  <c r="I7" i="5"/>
  <c r="K7" i="5"/>
  <c r="M7" i="5"/>
  <c r="T7" i="5"/>
  <c r="I50" i="5"/>
  <c r="K50" i="5"/>
  <c r="M50" i="5"/>
  <c r="O50" i="5"/>
  <c r="Q50" i="5"/>
  <c r="S50" i="5"/>
  <c r="T50" i="5"/>
  <c r="J50" i="5"/>
  <c r="L50" i="5"/>
  <c r="N50" i="5"/>
  <c r="P50" i="5"/>
  <c r="R50" i="5"/>
  <c r="H50" i="5"/>
  <c r="I6" i="5"/>
  <c r="K6" i="5"/>
  <c r="M6" i="5"/>
  <c r="O6" i="5"/>
  <c r="T6" i="5"/>
  <c r="J6" i="5"/>
  <c r="L6" i="5"/>
  <c r="N6" i="5"/>
  <c r="I5" i="5"/>
  <c r="K5" i="5"/>
  <c r="M5" i="5"/>
  <c r="T5" i="5"/>
  <c r="J5" i="5"/>
  <c r="L5" i="5"/>
  <c r="I49" i="5"/>
  <c r="K49" i="5"/>
  <c r="M49" i="5"/>
  <c r="O49" i="5"/>
  <c r="Q49" i="5"/>
  <c r="S49" i="5"/>
  <c r="T49" i="5"/>
  <c r="J49" i="5"/>
  <c r="L49" i="5"/>
  <c r="N49" i="5"/>
  <c r="P49" i="5"/>
  <c r="R49" i="5"/>
  <c r="H49" i="5"/>
  <c r="I44" i="5"/>
  <c r="K44" i="5"/>
  <c r="M44" i="5"/>
  <c r="O44" i="5"/>
  <c r="Q44" i="5"/>
  <c r="S44" i="5"/>
  <c r="T44" i="5"/>
  <c r="J44" i="5"/>
  <c r="L44" i="5"/>
  <c r="N44" i="5"/>
  <c r="P44" i="5"/>
  <c r="R44" i="5"/>
  <c r="H44" i="5"/>
  <c r="I36" i="5"/>
  <c r="K36" i="5"/>
  <c r="M36" i="5"/>
  <c r="O36" i="5"/>
  <c r="Q36" i="5"/>
  <c r="S36" i="5"/>
  <c r="J36" i="5"/>
  <c r="L36" i="5"/>
  <c r="N36" i="5"/>
  <c r="P36" i="5"/>
  <c r="R36" i="5"/>
  <c r="H36" i="5"/>
  <c r="T36" i="5"/>
  <c r="J33" i="5"/>
  <c r="L33" i="5"/>
  <c r="N33" i="5"/>
  <c r="P33" i="5"/>
  <c r="R33" i="5"/>
  <c r="H33" i="5"/>
  <c r="T33" i="5"/>
  <c r="I33" i="5"/>
  <c r="K33" i="5"/>
  <c r="M33" i="5"/>
  <c r="O33" i="5"/>
  <c r="Q33" i="5"/>
  <c r="S33" i="5"/>
  <c r="J29" i="5"/>
  <c r="L29" i="5"/>
  <c r="N29" i="5"/>
  <c r="P29" i="5"/>
  <c r="R29" i="5"/>
  <c r="H29" i="5"/>
  <c r="T29" i="5"/>
  <c r="I29" i="5"/>
  <c r="K29" i="5"/>
  <c r="M29" i="5"/>
  <c r="O29" i="5"/>
  <c r="Q29" i="5"/>
  <c r="S29" i="5"/>
  <c r="S40" i="5" s="1"/>
  <c r="H5" i="5"/>
  <c r="S7" i="5"/>
  <c r="R5" i="5"/>
  <c r="Q7" i="5"/>
  <c r="P5" i="5"/>
  <c r="P22" i="5" s="1"/>
  <c r="O5" i="5"/>
  <c r="U31" i="5"/>
  <c r="V31" i="5" s="1"/>
  <c r="U29" i="5"/>
  <c r="U34" i="5"/>
  <c r="V34" i="5" s="1"/>
  <c r="U38" i="5"/>
  <c r="V38" i="5" s="1"/>
  <c r="U39" i="5"/>
  <c r="V39" i="5" s="1"/>
  <c r="U32" i="5"/>
  <c r="U36" i="5"/>
  <c r="U37" i="5"/>
  <c r="V37" i="5" s="1"/>
  <c r="U27" i="5"/>
  <c r="V27" i="5" s="1"/>
  <c r="U28" i="5"/>
  <c r="U35" i="5"/>
  <c r="V35" i="5" s="1"/>
  <c r="U33" i="5"/>
  <c r="U26" i="5"/>
  <c r="V26" i="5" s="1"/>
  <c r="U30" i="5"/>
  <c r="V30" i="5" s="1"/>
  <c r="U51" i="5"/>
  <c r="V51" i="5" s="1"/>
  <c r="U45" i="5"/>
  <c r="U57" i="5"/>
  <c r="V57" i="5" s="1"/>
  <c r="U50" i="5"/>
  <c r="U44" i="5"/>
  <c r="U55" i="5"/>
  <c r="V55" i="5" s="1"/>
  <c r="U56" i="5"/>
  <c r="V56" i="5" s="1"/>
  <c r="U47" i="5"/>
  <c r="V47" i="5" s="1"/>
  <c r="U49" i="5"/>
  <c r="V49" i="5" s="1"/>
  <c r="U53" i="5"/>
  <c r="U54" i="5"/>
  <c r="V54" i="5" s="1"/>
  <c r="U46" i="5"/>
  <c r="V46" i="5" s="1"/>
  <c r="U48" i="5"/>
  <c r="V48" i="5" s="1"/>
  <c r="U52" i="5"/>
  <c r="V52" i="5" s="1"/>
  <c r="U20" i="5"/>
  <c r="V20" i="5" s="1"/>
  <c r="U16" i="5"/>
  <c r="V16" i="5" s="1"/>
  <c r="U12" i="5"/>
  <c r="V12" i="5" s="1"/>
  <c r="U8" i="5"/>
  <c r="U19" i="5"/>
  <c r="V19" i="5" s="1"/>
  <c r="U15" i="5"/>
  <c r="V15" i="5" s="1"/>
  <c r="U11" i="5"/>
  <c r="V11" i="5" s="1"/>
  <c r="U7" i="5"/>
  <c r="U18" i="5"/>
  <c r="V18" i="5" s="1"/>
  <c r="U14" i="5"/>
  <c r="V14" i="5" s="1"/>
  <c r="U10" i="5"/>
  <c r="V10" i="5" s="1"/>
  <c r="U6" i="5"/>
  <c r="U21" i="5"/>
  <c r="V21" i="5" s="1"/>
  <c r="U17" i="5"/>
  <c r="V17" i="5" s="1"/>
  <c r="U13" i="5"/>
  <c r="V13" i="5" s="1"/>
  <c r="U9" i="5"/>
  <c r="V9" i="5" s="1"/>
  <c r="U5" i="5"/>
  <c r="W58" i="5"/>
  <c r="W22" i="5"/>
  <c r="W40" i="5"/>
  <c r="L22" i="5"/>
  <c r="V44" i="5" l="1"/>
  <c r="K40" i="5"/>
  <c r="V36" i="5"/>
  <c r="O40" i="5"/>
  <c r="I22" i="5"/>
  <c r="J40" i="5"/>
  <c r="M40" i="5"/>
  <c r="V50" i="5"/>
  <c r="V28" i="5"/>
  <c r="V6" i="5"/>
  <c r="V7" i="5"/>
  <c r="V8" i="5"/>
  <c r="V53" i="5"/>
  <c r="V45" i="5"/>
  <c r="V33" i="5"/>
  <c r="V32" i="5"/>
  <c r="V4" i="5"/>
  <c r="V29" i="5"/>
  <c r="V5" i="5"/>
  <c r="N22" i="5"/>
  <c r="T58" i="5"/>
  <c r="H40" i="5"/>
  <c r="L58" i="5"/>
  <c r="M58" i="5"/>
  <c r="R58" i="5"/>
  <c r="J58" i="5"/>
  <c r="Q58" i="5"/>
  <c r="P58" i="5"/>
  <c r="H58" i="5"/>
  <c r="O58" i="5"/>
  <c r="N58" i="5"/>
  <c r="I58" i="5"/>
  <c r="S58" i="5"/>
  <c r="K58" i="5"/>
  <c r="U58" i="5"/>
  <c r="U40" i="5"/>
  <c r="P40" i="5"/>
  <c r="I40" i="5"/>
  <c r="Q40" i="5"/>
  <c r="J22" i="5"/>
  <c r="R22" i="5"/>
  <c r="R40" i="5"/>
  <c r="T40" i="5"/>
  <c r="L40" i="5"/>
  <c r="N40" i="5"/>
  <c r="K22" i="5"/>
  <c r="S22" i="5"/>
  <c r="H22" i="5"/>
  <c r="M22" i="5"/>
  <c r="T22" i="5"/>
  <c r="O22" i="5"/>
  <c r="Q22" i="5"/>
  <c r="V58" i="5" l="1"/>
  <c r="U22" i="5"/>
  <c r="V22" i="5"/>
  <c r="V40" i="5" l="1"/>
</calcChain>
</file>

<file path=xl/sharedStrings.xml><?xml version="1.0" encoding="utf-8"?>
<sst xmlns="http://schemas.openxmlformats.org/spreadsheetml/2006/main" count="3112" uniqueCount="111">
  <si>
    <t>UIC</t>
  </si>
  <si>
    <t>W792AA</t>
  </si>
  <si>
    <t>WTN798</t>
  </si>
  <si>
    <t>WTN7A0</t>
  </si>
  <si>
    <t>WPUGA0</t>
  </si>
  <si>
    <t>WPRYAA</t>
  </si>
  <si>
    <t>WPBBC0</t>
  </si>
  <si>
    <t>WTQYT0</t>
  </si>
  <si>
    <t>WTQYA0</t>
  </si>
  <si>
    <t>WTQYD0</t>
  </si>
  <si>
    <t>WTQYE0</t>
  </si>
  <si>
    <t>WTQYF0</t>
  </si>
  <si>
    <t>W7LPAA</t>
  </si>
  <si>
    <t>W8FXAA</t>
  </si>
  <si>
    <t>W77743</t>
  </si>
  <si>
    <t>W77835</t>
  </si>
  <si>
    <t>WY4PAA</t>
  </si>
  <si>
    <t>W7Y423</t>
  </si>
  <si>
    <t>W8Y3AA</t>
  </si>
  <si>
    <t>WPD7AA</t>
  </si>
  <si>
    <t>WQKHAA</t>
  </si>
  <si>
    <t>WPQ7AA</t>
  </si>
  <si>
    <t>WPQDAA</t>
  </si>
  <si>
    <t>WPQDHD</t>
  </si>
  <si>
    <t>WQLDAA</t>
  </si>
  <si>
    <t>WQLDHD</t>
  </si>
  <si>
    <t>WTGWAA</t>
  </si>
  <si>
    <t>WP34T0</t>
  </si>
  <si>
    <t>WP34TD</t>
  </si>
  <si>
    <t>WP34A0</t>
  </si>
  <si>
    <t>WP34B0</t>
  </si>
  <si>
    <t>WP34BD</t>
  </si>
  <si>
    <t>WP34C0</t>
  </si>
  <si>
    <t>WPC0AA</t>
  </si>
  <si>
    <t>WPC0RD</t>
  </si>
  <si>
    <t>WTQYA2</t>
  </si>
  <si>
    <t>W8BEAA</t>
  </si>
  <si>
    <t>W8BEYX</t>
  </si>
  <si>
    <t>W91NAA</t>
  </si>
  <si>
    <t>W92KAA</t>
  </si>
  <si>
    <t>WTN7AJ</t>
  </si>
  <si>
    <t>WTN7T2</t>
  </si>
  <si>
    <t>WX50A3</t>
  </si>
  <si>
    <t>WTQYT6</t>
  </si>
  <si>
    <t>WTQYE4</t>
  </si>
  <si>
    <t>WP7CAA</t>
  </si>
  <si>
    <t>W8ZWAA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</si>
  <si>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</si>
  <si>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</si>
  <si>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</si>
  <si>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</si>
  <si>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</si>
  <si>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</si>
  <si>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</si>
  <si>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</si>
  <si>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</si>
  <si>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</si>
  <si>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</si>
  <si>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</si>
  <si>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Month</t>
  </si>
  <si>
    <t>Total</t>
  </si>
  <si>
    <t>Checksum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</si>
  <si>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</si>
  <si>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</si>
  <si>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</si>
  <si>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</si>
  <si>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</si>
  <si>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</si>
  <si>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</si>
  <si>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</si>
  <si>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</si>
  <si>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Jul</t>
  </si>
  <si>
    <t>Aug</t>
  </si>
  <si>
    <t>NAME</t>
  </si>
  <si>
    <t>Year</t>
  </si>
  <si>
    <t>No Record</t>
  </si>
  <si>
    <t>Out of Date</t>
  </si>
  <si>
    <t>PHA</t>
  </si>
  <si>
    <t>WP34T4</t>
  </si>
  <si>
    <t>WPUGAD</t>
  </si>
  <si>
    <t>Table1</t>
  </si>
  <si>
    <t>Table2</t>
  </si>
  <si>
    <t>Table3</t>
  </si>
  <si>
    <t>Table4</t>
  </si>
  <si>
    <t>Table6</t>
  </si>
  <si>
    <t>DDate</t>
  </si>
  <si>
    <t>YYear</t>
  </si>
  <si>
    <t>Grand Total</t>
  </si>
  <si>
    <t>Sep</t>
  </si>
  <si>
    <t>2007</t>
  </si>
  <si>
    <t>2008</t>
  </si>
  <si>
    <t>2009</t>
  </si>
  <si>
    <t>2010</t>
  </si>
  <si>
    <t>2011</t>
  </si>
  <si>
    <t>Count of PHA</t>
  </si>
  <si>
    <t>Table7</t>
  </si>
  <si>
    <t>Years</t>
  </si>
  <si>
    <t>Quarters</t>
  </si>
  <si>
    <t>Qtr1</t>
  </si>
  <si>
    <t>Qtr2</t>
  </si>
  <si>
    <t>Qtr3</t>
  </si>
  <si>
    <t>Qtr4</t>
  </si>
  <si>
    <t>2007 Count</t>
  </si>
  <si>
    <t>2008 Count</t>
  </si>
  <si>
    <t>2009 Count</t>
  </si>
  <si>
    <t>2010 Count</t>
  </si>
  <si>
    <t>2011 Count</t>
  </si>
  <si>
    <t>PivotTable4</t>
  </si>
  <si>
    <t>PivotTable1</t>
  </si>
  <si>
    <t>PivotTable2</t>
  </si>
  <si>
    <t>PivotTable3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</si>
</sst>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mmmm\ d\,\ yyyy;@"/>
    <numFmt numFmtId="166" formatCode="mm/dd/yy;@"/>
  </numFmts>
  <fonts count="18" x14ac:knownFonts="1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164" fontId="2" fillId="0" borderId="0" applyNumberFormat="0" applyFill="0" applyBorder="0" applyAlignment="0" applyProtection="0"/>
    <xf numFmtId="164" fontId="3" fillId="0" borderId="1" applyNumberFormat="0" applyFill="0" applyAlignment="0" applyProtection="0"/>
    <xf numFmtId="164" fontId="4" fillId="0" borderId="2" applyNumberFormat="0" applyFill="0" applyAlignment="0" applyProtection="0"/>
    <xf numFmtId="164" fontId="5" fillId="0" borderId="3" applyNumberFormat="0" applyFill="0" applyAlignment="0" applyProtection="0"/>
    <xf numFmtId="164" fontId="5" fillId="0" borderId="0" applyNumberFormat="0" applyFill="0" applyBorder="0" applyAlignment="0" applyProtection="0"/>
    <xf numFmtId="164" fontId="6" fillId="2" borderId="0" applyNumberFormat="0" applyBorder="0" applyAlignment="0" applyProtection="0"/>
    <xf numFmtId="164" fontId="7" fillId="3" borderId="0" applyNumberFormat="0" applyBorder="0" applyAlignment="0" applyProtection="0"/>
    <xf numFmtId="164" fontId="8" fillId="4" borderId="0" applyNumberFormat="0" applyBorder="0" applyAlignment="0" applyProtection="0"/>
    <xf numFmtId="164" fontId="9" fillId="5" borderId="4" applyNumberFormat="0" applyAlignment="0" applyProtection="0"/>
    <xf numFmtId="164" fontId="10" fillId="6" borderId="5" applyNumberFormat="0" applyAlignment="0" applyProtection="0"/>
    <xf numFmtId="164" fontId="11" fillId="6" borderId="4" applyNumberFormat="0" applyAlignment="0" applyProtection="0"/>
    <xf numFmtId="164" fontId="12" fillId="0" borderId="6" applyNumberFormat="0" applyFill="0" applyAlignment="0" applyProtection="0"/>
    <xf numFmtId="164" fontId="13" fillId="7" borderId="7" applyNumberFormat="0" applyAlignment="0" applyProtection="0"/>
    <xf numFmtId="164" fontId="14" fillId="0" borderId="0" applyNumberFormat="0" applyFill="0" applyBorder="0" applyAlignment="0" applyProtection="0"/>
    <xf numFmtId="164" fontId="1" fillId="8" borderId="8" applyNumberFormat="0" applyFont="0" applyAlignment="0" applyProtection="0"/>
    <xf numFmtId="164" fontId="15" fillId="0" borderId="0" applyNumberFormat="0" applyFill="0" applyBorder="0" applyAlignment="0" applyProtection="0"/>
    <xf numFmtId="164" fontId="16" fillId="0" borderId="9" applyNumberFormat="0" applyFill="0" applyAlignment="0" applyProtection="0"/>
    <xf numFmtId="164" fontId="17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11" borderId="0" applyNumberFormat="0" applyBorder="0" applyAlignment="0" applyProtection="0"/>
    <xf numFmtId="164" fontId="17" fillId="12" borderId="0" applyNumberFormat="0" applyBorder="0" applyAlignment="0" applyProtection="0"/>
    <xf numFmtId="164" fontId="17" fillId="13" borderId="0" applyNumberFormat="0" applyBorder="0" applyAlignment="0" applyProtection="0"/>
    <xf numFmtId="164" fontId="1" fillId="14" borderId="0" applyNumberFormat="0" applyBorder="0" applyAlignment="0" applyProtection="0"/>
    <xf numFmtId="164" fontId="1" fillId="15" borderId="0" applyNumberFormat="0" applyBorder="0" applyAlignment="0" applyProtection="0"/>
    <xf numFmtId="164" fontId="17" fillId="16" borderId="0" applyNumberFormat="0" applyBorder="0" applyAlignment="0" applyProtection="0"/>
    <xf numFmtId="164" fontId="17" fillId="17" borderId="0" applyNumberFormat="0" applyBorder="0" applyAlignment="0" applyProtection="0"/>
    <xf numFmtId="164" fontId="1" fillId="18" borderId="0" applyNumberFormat="0" applyBorder="0" applyAlignment="0" applyProtection="0"/>
    <xf numFmtId="164" fontId="1" fillId="19" borderId="0" applyNumberFormat="0" applyBorder="0" applyAlignment="0" applyProtection="0"/>
    <xf numFmtId="164" fontId="17" fillId="20" borderId="0" applyNumberFormat="0" applyBorder="0" applyAlignment="0" applyProtection="0"/>
    <xf numFmtId="164" fontId="17" fillId="21" borderId="0" applyNumberFormat="0" applyBorder="0" applyAlignment="0" applyProtection="0"/>
    <xf numFmtId="164" fontId="1" fillId="22" borderId="0" applyNumberFormat="0" applyBorder="0" applyAlignment="0" applyProtection="0"/>
    <xf numFmtId="164" fontId="1" fillId="23" borderId="0" applyNumberFormat="0" applyBorder="0" applyAlignment="0" applyProtection="0"/>
    <xf numFmtId="164" fontId="17" fillId="24" borderId="0" applyNumberFormat="0" applyBorder="0" applyAlignment="0" applyProtection="0"/>
    <xf numFmtId="164" fontId="17" fillId="25" borderId="0" applyNumberFormat="0" applyBorder="0" applyAlignment="0" applyProtection="0"/>
    <xf numFmtId="164" fontId="1" fillId="26" borderId="0" applyNumberFormat="0" applyBorder="0" applyAlignment="0" applyProtection="0"/>
    <xf numFmtId="164" fontId="1" fillId="27" borderId="0" applyNumberFormat="0" applyBorder="0" applyAlignment="0" applyProtection="0"/>
    <xf numFmtId="164" fontId="17" fillId="28" borderId="0" applyNumberFormat="0" applyBorder="0" applyAlignment="0" applyProtection="0"/>
    <xf numFmtId="164" fontId="17" fillId="29" borderId="0" applyNumberFormat="0" applyBorder="0" applyAlignment="0" applyProtection="0"/>
    <xf numFmtId="164" fontId="1" fillId="30" borderId="0" applyNumberFormat="0" applyBorder="0" applyAlignment="0" applyProtection="0"/>
    <xf numFmtId="164" fontId="1" fillId="31" borderId="0" applyNumberFormat="0" applyBorder="0" applyAlignment="0" applyProtection="0"/>
    <xf numFmtId="164" fontId="17" fillId="32" borderId="0" applyNumberFormat="0" applyBorder="0" applyAlignment="0" applyProtection="0"/>
  </cellStyleXfs>
  <cellXfs count="7">
    <xf numFmtId="0" fontId="0" fillId="0" borderId="0" xfId="0"/>
    <xf numFmtId="0" fontId="0" fillId="0" borderId="0" xfId="0" applyNumberFormat="1"/>
    <xf numFmtId="166" fontId="0" fillId="0" borderId="0" xfId="0" applyNumberFormat="1"/>
    <xf numFmtId="0" fontId="15" fillId="0" borderId="0" xfId="16" applyNumberFormat="1"/>
    <xf numFmtId="0" fontId="0" fillId="0" borderId="0" xfId="0" pivotButton="1"/>
    <xf numFmtId="166" fontId="0" fillId="0" borderId="0" xfId="0" applyNumberFormat="1" applyBorder="1"/>
    <xf numFmtId="0" fontId="0" fillId="0" borderId="0" xfId="0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05">
    <dxf>
      <numFmt numFmtId="166" formatCode="mm/dd/yy;@"/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numFmt numFmtId="166" formatCode="mm/dd/yy;@"/>
    </dxf>
    <dxf>
      <border outline="0">
        <left style="thin">
          <color rgb="FF000000"/>
        </left>
      </border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166" formatCode="mm/dd/yy;@"/>
    </dxf>
    <dxf>
      <border outline="0">
        <left style="thin">
          <color rgb="FF000000"/>
        </left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2.xml"/><Relationship Id="rId5" Type="http://schemas.openxmlformats.org/officeDocument/2006/relationships/pivotCacheDefinition" Target="pivotCache/pivotCacheDefinition1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[03_09_11.xlsx]PHA!PivotTable2</c:name>
    <c:fmtId val="0"/>
  </c:pivotSource>
  <c:chart>
    <c:autoTitleDeleted val="0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  <c:pivotFmt>
        <c:idx val="3"/>
        <c:marker>
          <c:symbol val="none"/>
        </c:marker>
      </c:pivotFmt>
      <c:pivotFmt>
        <c:idx val="4"/>
        <c:marker>
          <c:symbol val="none"/>
        </c:marker>
      </c:pivotFmt>
      <c:pivotFmt>
        <c:idx val="5"/>
        <c:marker>
          <c:symbol val="none"/>
        </c:marker>
      </c:pivotFmt>
      <c:pivotFmt>
        <c:idx val="6"/>
        <c:marker>
          <c:symbol val="none"/>
        </c:marker>
      </c:pivotFmt>
      <c:pivotFmt>
        <c:idx val="7"/>
        <c:marker>
          <c:symbol val="none"/>
        </c:marker>
      </c:pivotFmt>
      <c:pivotFmt>
        <c:idx val="8"/>
        <c:marker>
          <c:symbol val="none"/>
        </c:marker>
      </c:pivotFmt>
      <c:pivotFmt>
        <c:idx val="9"/>
        <c:marker>
          <c:symbol val="none"/>
        </c:marker>
      </c:pivotFmt>
      <c:pivotFmt>
        <c:idx val="10"/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PHA!$Z$25:$Z$27</c:f>
              <c:strCache>
                <c:ptCount val="1"/>
                <c:pt idx="0">
                  <c:v>2010 - Jan</c:v>
                </c:pt>
              </c:strCache>
            </c:strRef>
          </c:tx>
          <c:invertIfNegative val="0"/>
          <c:cat>
            <c:strRef>
              <c:f>PHA!$Y$28:$Y$38</c:f>
              <c:strCache>
                <c:ptCount val="10"/>
                <c:pt idx="0">
                  <c:v>W7LPAA</c:v>
                </c:pt>
                <c:pt idx="1">
                  <c:v>W7Y423</c:v>
                </c:pt>
                <c:pt idx="2">
                  <c:v>W8BEAA</c:v>
                </c:pt>
                <c:pt idx="3">
                  <c:v>W8FXAA</c:v>
                </c:pt>
                <c:pt idx="4">
                  <c:v>W8Y3AA</c:v>
                </c:pt>
                <c:pt idx="5">
                  <c:v>W8ZWAA</c:v>
                </c:pt>
                <c:pt idx="6">
                  <c:v>W91NAA</c:v>
                </c:pt>
                <c:pt idx="7">
                  <c:v>W92KAA</c:v>
                </c:pt>
                <c:pt idx="8">
                  <c:v>WPD7AA</c:v>
                </c:pt>
                <c:pt idx="9">
                  <c:v>WQKHAA</c:v>
                </c:pt>
              </c:strCache>
            </c:strRef>
          </c:cat>
          <c:val>
            <c:numRef>
              <c:f>PHA!$Z$28:$Z$38</c:f>
              <c:numCache>
                <c:formatCode>General</c:formatCode>
                <c:ptCount val="10"/>
                <c:pt idx="0">
                  <c:v>2</c:v>
                </c:pt>
                <c:pt idx="2">
                  <c:v>10</c:v>
                </c:pt>
                <c:pt idx="3">
                  <c:v>1</c:v>
                </c:pt>
                <c:pt idx="4">
                  <c:v>1</c:v>
                </c:pt>
                <c:pt idx="5">
                  <c:v>3</c:v>
                </c:pt>
                <c:pt idx="6">
                  <c:v>4</c:v>
                </c:pt>
                <c:pt idx="7">
                  <c:v>1</c:v>
                </c:pt>
                <c:pt idx="9">
                  <c:v>1</c:v>
                </c:pt>
              </c:numCache>
            </c:numRef>
          </c:val>
        </c:ser>
        <c:ser>
          <c:idx val="1"/>
          <c:order val="1"/>
          <c:tx>
            <c:strRef>
              <c:f>PHA!$AA$25:$AA$27</c:f>
              <c:strCache>
                <c:ptCount val="1"/>
                <c:pt idx="0">
                  <c:v>2010 - Feb</c:v>
                </c:pt>
              </c:strCache>
            </c:strRef>
          </c:tx>
          <c:invertIfNegative val="0"/>
          <c:cat>
            <c:strRef>
              <c:f>PHA!$Y$28:$Y$38</c:f>
              <c:strCache>
                <c:ptCount val="10"/>
                <c:pt idx="0">
                  <c:v>W7LPAA</c:v>
                </c:pt>
                <c:pt idx="1">
                  <c:v>W7Y423</c:v>
                </c:pt>
                <c:pt idx="2">
                  <c:v>W8BEAA</c:v>
                </c:pt>
                <c:pt idx="3">
                  <c:v>W8FXAA</c:v>
                </c:pt>
                <c:pt idx="4">
                  <c:v>W8Y3AA</c:v>
                </c:pt>
                <c:pt idx="5">
                  <c:v>W8ZWAA</c:v>
                </c:pt>
                <c:pt idx="6">
                  <c:v>W91NAA</c:v>
                </c:pt>
                <c:pt idx="7">
                  <c:v>W92KAA</c:v>
                </c:pt>
                <c:pt idx="8">
                  <c:v>WPD7AA</c:v>
                </c:pt>
                <c:pt idx="9">
                  <c:v>WQKHAA</c:v>
                </c:pt>
              </c:strCache>
            </c:strRef>
          </c:cat>
          <c:val>
            <c:numRef>
              <c:f>PHA!$AA$28:$AA$38</c:f>
              <c:numCache>
                <c:formatCode>General</c:formatCode>
                <c:ptCount val="10"/>
                <c:pt idx="2">
                  <c:v>6</c:v>
                </c:pt>
                <c:pt idx="5">
                  <c:v>4</c:v>
                </c:pt>
                <c:pt idx="6">
                  <c:v>7</c:v>
                </c:pt>
                <c:pt idx="7">
                  <c:v>2</c:v>
                </c:pt>
                <c:pt idx="9">
                  <c:v>1</c:v>
                </c:pt>
              </c:numCache>
            </c:numRef>
          </c:val>
        </c:ser>
        <c:ser>
          <c:idx val="2"/>
          <c:order val="2"/>
          <c:tx>
            <c:strRef>
              <c:f>PHA!$AB$25:$AB$27</c:f>
              <c:strCache>
                <c:ptCount val="1"/>
                <c:pt idx="0">
                  <c:v>2010 - Mar</c:v>
                </c:pt>
              </c:strCache>
            </c:strRef>
          </c:tx>
          <c:invertIfNegative val="0"/>
          <c:cat>
            <c:strRef>
              <c:f>PHA!$Y$28:$Y$38</c:f>
              <c:strCache>
                <c:ptCount val="10"/>
                <c:pt idx="0">
                  <c:v>W7LPAA</c:v>
                </c:pt>
                <c:pt idx="1">
                  <c:v>W7Y423</c:v>
                </c:pt>
                <c:pt idx="2">
                  <c:v>W8BEAA</c:v>
                </c:pt>
                <c:pt idx="3">
                  <c:v>W8FXAA</c:v>
                </c:pt>
                <c:pt idx="4">
                  <c:v>W8Y3AA</c:v>
                </c:pt>
                <c:pt idx="5">
                  <c:v>W8ZWAA</c:v>
                </c:pt>
                <c:pt idx="6">
                  <c:v>W91NAA</c:v>
                </c:pt>
                <c:pt idx="7">
                  <c:v>W92KAA</c:v>
                </c:pt>
                <c:pt idx="8">
                  <c:v>WPD7AA</c:v>
                </c:pt>
                <c:pt idx="9">
                  <c:v>WQKHAA</c:v>
                </c:pt>
              </c:strCache>
            </c:strRef>
          </c:cat>
          <c:val>
            <c:numRef>
              <c:f>PHA!$AB$28:$AB$38</c:f>
              <c:numCache>
                <c:formatCode>General</c:formatCode>
                <c:ptCount val="10"/>
                <c:pt idx="0">
                  <c:v>3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3"/>
          <c:order val="3"/>
          <c:tx>
            <c:strRef>
              <c:f>PHA!$AC$25:$AC$27</c:f>
              <c:strCache>
                <c:ptCount val="1"/>
                <c:pt idx="0">
                  <c:v>2010 - May</c:v>
                </c:pt>
              </c:strCache>
            </c:strRef>
          </c:tx>
          <c:invertIfNegative val="0"/>
          <c:cat>
            <c:strRef>
              <c:f>PHA!$Y$28:$Y$38</c:f>
              <c:strCache>
                <c:ptCount val="10"/>
                <c:pt idx="0">
                  <c:v>W7LPAA</c:v>
                </c:pt>
                <c:pt idx="1">
                  <c:v>W7Y423</c:v>
                </c:pt>
                <c:pt idx="2">
                  <c:v>W8BEAA</c:v>
                </c:pt>
                <c:pt idx="3">
                  <c:v>W8FXAA</c:v>
                </c:pt>
                <c:pt idx="4">
                  <c:v>W8Y3AA</c:v>
                </c:pt>
                <c:pt idx="5">
                  <c:v>W8ZWAA</c:v>
                </c:pt>
                <c:pt idx="6">
                  <c:v>W91NAA</c:v>
                </c:pt>
                <c:pt idx="7">
                  <c:v>W92KAA</c:v>
                </c:pt>
                <c:pt idx="8">
                  <c:v>WPD7AA</c:v>
                </c:pt>
                <c:pt idx="9">
                  <c:v>WQKHAA</c:v>
                </c:pt>
              </c:strCache>
            </c:strRef>
          </c:cat>
          <c:val>
            <c:numRef>
              <c:f>PHA!$AC$28:$AC$38</c:f>
              <c:numCache>
                <c:formatCode>General</c:formatCode>
                <c:ptCount val="10"/>
                <c:pt idx="0">
                  <c:v>2</c:v>
                </c:pt>
                <c:pt idx="2">
                  <c:v>10</c:v>
                </c:pt>
                <c:pt idx="3">
                  <c:v>3</c:v>
                </c:pt>
                <c:pt idx="4">
                  <c:v>10</c:v>
                </c:pt>
                <c:pt idx="5">
                  <c:v>2</c:v>
                </c:pt>
                <c:pt idx="6">
                  <c:v>3</c:v>
                </c:pt>
                <c:pt idx="7">
                  <c:v>1</c:v>
                </c:pt>
              </c:numCache>
            </c:numRef>
          </c:val>
        </c:ser>
        <c:ser>
          <c:idx val="4"/>
          <c:order val="4"/>
          <c:tx>
            <c:strRef>
              <c:f>PHA!$AD$25:$AD$27</c:f>
              <c:strCache>
                <c:ptCount val="1"/>
                <c:pt idx="0">
                  <c:v>2010 - Jun</c:v>
                </c:pt>
              </c:strCache>
            </c:strRef>
          </c:tx>
          <c:invertIfNegative val="0"/>
          <c:cat>
            <c:strRef>
              <c:f>PHA!$Y$28:$Y$38</c:f>
              <c:strCache>
                <c:ptCount val="10"/>
                <c:pt idx="0">
                  <c:v>W7LPAA</c:v>
                </c:pt>
                <c:pt idx="1">
                  <c:v>W7Y423</c:v>
                </c:pt>
                <c:pt idx="2">
                  <c:v>W8BEAA</c:v>
                </c:pt>
                <c:pt idx="3">
                  <c:v>W8FXAA</c:v>
                </c:pt>
                <c:pt idx="4">
                  <c:v>W8Y3AA</c:v>
                </c:pt>
                <c:pt idx="5">
                  <c:v>W8ZWAA</c:v>
                </c:pt>
                <c:pt idx="6">
                  <c:v>W91NAA</c:v>
                </c:pt>
                <c:pt idx="7">
                  <c:v>W92KAA</c:v>
                </c:pt>
                <c:pt idx="8">
                  <c:v>WPD7AA</c:v>
                </c:pt>
                <c:pt idx="9">
                  <c:v>WQKHAA</c:v>
                </c:pt>
              </c:strCache>
            </c:strRef>
          </c:cat>
          <c:val>
            <c:numRef>
              <c:f>PHA!$AD$28:$AD$38</c:f>
              <c:numCache>
                <c:formatCode>General</c:formatCode>
                <c:ptCount val="10"/>
                <c:pt idx="0">
                  <c:v>1</c:v>
                </c:pt>
                <c:pt idx="2">
                  <c:v>8</c:v>
                </c:pt>
                <c:pt idx="3">
                  <c:v>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9">
                  <c:v>2</c:v>
                </c:pt>
              </c:numCache>
            </c:numRef>
          </c:val>
        </c:ser>
        <c:ser>
          <c:idx val="5"/>
          <c:order val="5"/>
          <c:tx>
            <c:strRef>
              <c:f>PHA!$AE$25:$AE$27</c:f>
              <c:strCache>
                <c:ptCount val="1"/>
                <c:pt idx="0">
                  <c:v>2010 - Jul</c:v>
                </c:pt>
              </c:strCache>
            </c:strRef>
          </c:tx>
          <c:invertIfNegative val="0"/>
          <c:cat>
            <c:strRef>
              <c:f>PHA!$Y$28:$Y$38</c:f>
              <c:strCache>
                <c:ptCount val="10"/>
                <c:pt idx="0">
                  <c:v>W7LPAA</c:v>
                </c:pt>
                <c:pt idx="1">
                  <c:v>W7Y423</c:v>
                </c:pt>
                <c:pt idx="2">
                  <c:v>W8BEAA</c:v>
                </c:pt>
                <c:pt idx="3">
                  <c:v>W8FXAA</c:v>
                </c:pt>
                <c:pt idx="4">
                  <c:v>W8Y3AA</c:v>
                </c:pt>
                <c:pt idx="5">
                  <c:v>W8ZWAA</c:v>
                </c:pt>
                <c:pt idx="6">
                  <c:v>W91NAA</c:v>
                </c:pt>
                <c:pt idx="7">
                  <c:v>W92KAA</c:v>
                </c:pt>
                <c:pt idx="8">
                  <c:v>WPD7AA</c:v>
                </c:pt>
                <c:pt idx="9">
                  <c:v>WQKHAA</c:v>
                </c:pt>
              </c:strCache>
            </c:strRef>
          </c:cat>
          <c:val>
            <c:numRef>
              <c:f>PHA!$AE$28:$AE$38</c:f>
              <c:numCache>
                <c:formatCode>General</c:formatCode>
                <c:ptCount val="10"/>
                <c:pt idx="1">
                  <c:v>2</c:v>
                </c:pt>
                <c:pt idx="2">
                  <c:v>1</c:v>
                </c:pt>
                <c:pt idx="6">
                  <c:v>1</c:v>
                </c:pt>
              </c:numCache>
            </c:numRef>
          </c:val>
        </c:ser>
        <c:ser>
          <c:idx val="6"/>
          <c:order val="6"/>
          <c:tx>
            <c:strRef>
              <c:f>PHA!$AF$25:$AF$27</c:f>
              <c:strCache>
                <c:ptCount val="1"/>
                <c:pt idx="0">
                  <c:v>2010 - Aug</c:v>
                </c:pt>
              </c:strCache>
            </c:strRef>
          </c:tx>
          <c:invertIfNegative val="0"/>
          <c:cat>
            <c:strRef>
              <c:f>PHA!$Y$28:$Y$38</c:f>
              <c:strCache>
                <c:ptCount val="10"/>
                <c:pt idx="0">
                  <c:v>W7LPAA</c:v>
                </c:pt>
                <c:pt idx="1">
                  <c:v>W7Y423</c:v>
                </c:pt>
                <c:pt idx="2">
                  <c:v>W8BEAA</c:v>
                </c:pt>
                <c:pt idx="3">
                  <c:v>W8FXAA</c:v>
                </c:pt>
                <c:pt idx="4">
                  <c:v>W8Y3AA</c:v>
                </c:pt>
                <c:pt idx="5">
                  <c:v>W8ZWAA</c:v>
                </c:pt>
                <c:pt idx="6">
                  <c:v>W91NAA</c:v>
                </c:pt>
                <c:pt idx="7">
                  <c:v>W92KAA</c:v>
                </c:pt>
                <c:pt idx="8">
                  <c:v>WPD7AA</c:v>
                </c:pt>
                <c:pt idx="9">
                  <c:v>WQKHAA</c:v>
                </c:pt>
              </c:strCache>
            </c:strRef>
          </c:cat>
          <c:val>
            <c:numRef>
              <c:f>PHA!$AF$28:$AF$38</c:f>
              <c:numCache>
                <c:formatCode>General</c:formatCode>
                <c:ptCount val="10"/>
                <c:pt idx="2">
                  <c:v>10</c:v>
                </c:pt>
                <c:pt idx="5">
                  <c:v>12</c:v>
                </c:pt>
                <c:pt idx="6">
                  <c:v>2</c:v>
                </c:pt>
                <c:pt idx="8">
                  <c:v>1</c:v>
                </c:pt>
                <c:pt idx="9">
                  <c:v>1</c:v>
                </c:pt>
              </c:numCache>
            </c:numRef>
          </c:val>
        </c:ser>
        <c:ser>
          <c:idx val="7"/>
          <c:order val="7"/>
          <c:tx>
            <c:strRef>
              <c:f>PHA!$AG$25:$AG$27</c:f>
              <c:strCache>
                <c:ptCount val="1"/>
                <c:pt idx="0">
                  <c:v>2010 - Sep</c:v>
                </c:pt>
              </c:strCache>
            </c:strRef>
          </c:tx>
          <c:invertIfNegative val="0"/>
          <c:cat>
            <c:strRef>
              <c:f>PHA!$Y$28:$Y$38</c:f>
              <c:strCache>
                <c:ptCount val="10"/>
                <c:pt idx="0">
                  <c:v>W7LPAA</c:v>
                </c:pt>
                <c:pt idx="1">
                  <c:v>W7Y423</c:v>
                </c:pt>
                <c:pt idx="2">
                  <c:v>W8BEAA</c:v>
                </c:pt>
                <c:pt idx="3">
                  <c:v>W8FXAA</c:v>
                </c:pt>
                <c:pt idx="4">
                  <c:v>W8Y3AA</c:v>
                </c:pt>
                <c:pt idx="5">
                  <c:v>W8ZWAA</c:v>
                </c:pt>
                <c:pt idx="6">
                  <c:v>W91NAA</c:v>
                </c:pt>
                <c:pt idx="7">
                  <c:v>W92KAA</c:v>
                </c:pt>
                <c:pt idx="8">
                  <c:v>WPD7AA</c:v>
                </c:pt>
                <c:pt idx="9">
                  <c:v>WQKHAA</c:v>
                </c:pt>
              </c:strCache>
            </c:strRef>
          </c:cat>
          <c:val>
            <c:numRef>
              <c:f>PHA!$AG$28:$AG$38</c:f>
              <c:numCache>
                <c:formatCode>General</c:formatCode>
                <c:ptCount val="10"/>
                <c:pt idx="2">
                  <c:v>7</c:v>
                </c:pt>
                <c:pt idx="3">
                  <c:v>4</c:v>
                </c:pt>
                <c:pt idx="5">
                  <c:v>4</c:v>
                </c:pt>
                <c:pt idx="9">
                  <c:v>2</c:v>
                </c:pt>
              </c:numCache>
            </c:numRef>
          </c:val>
        </c:ser>
        <c:ser>
          <c:idx val="8"/>
          <c:order val="8"/>
          <c:tx>
            <c:strRef>
              <c:f>PHA!$AH$25:$AH$27</c:f>
              <c:strCache>
                <c:ptCount val="1"/>
                <c:pt idx="0">
                  <c:v>2010 - Oct</c:v>
                </c:pt>
              </c:strCache>
            </c:strRef>
          </c:tx>
          <c:invertIfNegative val="0"/>
          <c:cat>
            <c:strRef>
              <c:f>PHA!$Y$28:$Y$38</c:f>
              <c:strCache>
                <c:ptCount val="10"/>
                <c:pt idx="0">
                  <c:v>W7LPAA</c:v>
                </c:pt>
                <c:pt idx="1">
                  <c:v>W7Y423</c:v>
                </c:pt>
                <c:pt idx="2">
                  <c:v>W8BEAA</c:v>
                </c:pt>
                <c:pt idx="3">
                  <c:v>W8FXAA</c:v>
                </c:pt>
                <c:pt idx="4">
                  <c:v>W8Y3AA</c:v>
                </c:pt>
                <c:pt idx="5">
                  <c:v>W8ZWAA</c:v>
                </c:pt>
                <c:pt idx="6">
                  <c:v>W91NAA</c:v>
                </c:pt>
                <c:pt idx="7">
                  <c:v>W92KAA</c:v>
                </c:pt>
                <c:pt idx="8">
                  <c:v>WPD7AA</c:v>
                </c:pt>
                <c:pt idx="9">
                  <c:v>WQKHAA</c:v>
                </c:pt>
              </c:strCache>
            </c:strRef>
          </c:cat>
          <c:val>
            <c:numRef>
              <c:f>PHA!$AH$28:$AH$38</c:f>
              <c:numCache>
                <c:formatCode>General</c:formatCode>
                <c:ptCount val="10"/>
                <c:pt idx="0">
                  <c:v>2</c:v>
                </c:pt>
                <c:pt idx="2">
                  <c:v>8</c:v>
                </c:pt>
                <c:pt idx="3">
                  <c:v>3</c:v>
                </c:pt>
                <c:pt idx="5">
                  <c:v>2</c:v>
                </c:pt>
                <c:pt idx="9">
                  <c:v>3</c:v>
                </c:pt>
              </c:numCache>
            </c:numRef>
          </c:val>
        </c:ser>
        <c:ser>
          <c:idx val="9"/>
          <c:order val="9"/>
          <c:tx>
            <c:strRef>
              <c:f>PHA!$AI$25:$AI$27</c:f>
              <c:strCache>
                <c:ptCount val="1"/>
                <c:pt idx="0">
                  <c:v>2010 - Nov</c:v>
                </c:pt>
              </c:strCache>
            </c:strRef>
          </c:tx>
          <c:invertIfNegative val="0"/>
          <c:cat>
            <c:strRef>
              <c:f>PHA!$Y$28:$Y$38</c:f>
              <c:strCache>
                <c:ptCount val="10"/>
                <c:pt idx="0">
                  <c:v>W7LPAA</c:v>
                </c:pt>
                <c:pt idx="1">
                  <c:v>W7Y423</c:v>
                </c:pt>
                <c:pt idx="2">
                  <c:v>W8BEAA</c:v>
                </c:pt>
                <c:pt idx="3">
                  <c:v>W8FXAA</c:v>
                </c:pt>
                <c:pt idx="4">
                  <c:v>W8Y3AA</c:v>
                </c:pt>
                <c:pt idx="5">
                  <c:v>W8ZWAA</c:v>
                </c:pt>
                <c:pt idx="6">
                  <c:v>W91NAA</c:v>
                </c:pt>
                <c:pt idx="7">
                  <c:v>W92KAA</c:v>
                </c:pt>
                <c:pt idx="8">
                  <c:v>WPD7AA</c:v>
                </c:pt>
                <c:pt idx="9">
                  <c:v>WQKHAA</c:v>
                </c:pt>
              </c:strCache>
            </c:strRef>
          </c:cat>
          <c:val>
            <c:numRef>
              <c:f>PHA!$AI$28:$AI$38</c:f>
              <c:numCache>
                <c:formatCode>General</c:formatCode>
                <c:ptCount val="10"/>
                <c:pt idx="2">
                  <c:v>2</c:v>
                </c:pt>
                <c:pt idx="4">
                  <c:v>1</c:v>
                </c:pt>
                <c:pt idx="6">
                  <c:v>2</c:v>
                </c:pt>
                <c:pt idx="9">
                  <c:v>1</c:v>
                </c:pt>
              </c:numCache>
            </c:numRef>
          </c:val>
        </c:ser>
        <c:ser>
          <c:idx val="10"/>
          <c:order val="10"/>
          <c:tx>
            <c:strRef>
              <c:f>PHA!$AJ$25:$AJ$27</c:f>
              <c:strCache>
                <c:ptCount val="1"/>
                <c:pt idx="0">
                  <c:v>2010 - Dec</c:v>
                </c:pt>
              </c:strCache>
            </c:strRef>
          </c:tx>
          <c:invertIfNegative val="0"/>
          <c:cat>
            <c:strRef>
              <c:f>PHA!$Y$28:$Y$38</c:f>
              <c:strCache>
                <c:ptCount val="10"/>
                <c:pt idx="0">
                  <c:v>W7LPAA</c:v>
                </c:pt>
                <c:pt idx="1">
                  <c:v>W7Y423</c:v>
                </c:pt>
                <c:pt idx="2">
                  <c:v>W8BEAA</c:v>
                </c:pt>
                <c:pt idx="3">
                  <c:v>W8FXAA</c:v>
                </c:pt>
                <c:pt idx="4">
                  <c:v>W8Y3AA</c:v>
                </c:pt>
                <c:pt idx="5">
                  <c:v>W8ZWAA</c:v>
                </c:pt>
                <c:pt idx="6">
                  <c:v>W91NAA</c:v>
                </c:pt>
                <c:pt idx="7">
                  <c:v>W92KAA</c:v>
                </c:pt>
                <c:pt idx="8">
                  <c:v>WPD7AA</c:v>
                </c:pt>
                <c:pt idx="9">
                  <c:v>WQKHAA</c:v>
                </c:pt>
              </c:strCache>
            </c:strRef>
          </c:cat>
          <c:val>
            <c:numRef>
              <c:f>PHA!$AJ$28:$AJ$38</c:f>
              <c:numCache>
                <c:formatCode>General</c:formatCode>
                <c:ptCount val="10"/>
                <c:pt idx="0">
                  <c:v>8</c:v>
                </c:pt>
                <c:pt idx="1">
                  <c:v>1</c:v>
                </c:pt>
                <c:pt idx="2">
                  <c:v>3</c:v>
                </c:pt>
                <c:pt idx="6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4246016"/>
        <c:axId val="264247552"/>
      </c:barChart>
      <c:catAx>
        <c:axId val="264246016"/>
        <c:scaling>
          <c:orientation val="minMax"/>
        </c:scaling>
        <c:delete val="0"/>
        <c:axPos val="b"/>
        <c:majorTickMark val="out"/>
        <c:minorTickMark val="none"/>
        <c:tickLblPos val="nextTo"/>
        <c:crossAx val="264247552"/>
        <c:crosses val="autoZero"/>
        <c:auto val="1"/>
        <c:lblAlgn val="ctr"/>
        <c:lblOffset val="100"/>
        <c:noMultiLvlLbl val="0"/>
      </c:catAx>
      <c:valAx>
        <c:axId val="2642475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alpha val="13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crossAx val="264246016"/>
        <c:crosses val="autoZero"/>
        <c:crossBetween val="between"/>
      </c:valAx>
      <c:spPr>
        <a:solidFill>
          <a:schemeClr val="accent6">
            <a:lumMod val="20000"/>
            <a:lumOff val="80000"/>
          </a:schemeClr>
        </a:solidFill>
      </c:spPr>
    </c:plotArea>
    <c:legend>
      <c:legendPos val="r"/>
      <c:layout/>
      <c:overlay val="0"/>
    </c:legend>
    <c:plotVisOnly val="1"/>
    <c:dispBlanksAs val="gap"/>
    <c:showDLblsOverMax val="0"/>
  </c:chart>
  <c:spPr>
    <a:solidFill>
      <a:schemeClr val="accent6">
        <a:lumMod val="40000"/>
        <a:lumOff val="60000"/>
      </a:schemeClr>
    </a:solidFill>
  </c:sp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[03_09_11.xlsx]PHA!PivotTable3</c:name>
    <c:fmtId val="0"/>
  </c:pivotSource>
  <c:chart>
    <c:autoTitleDeleted val="0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  <c:pivotFmt>
        <c:idx val="3"/>
        <c:marker>
          <c:symbol val="none"/>
        </c:marker>
      </c:pivotFmt>
      <c:pivotFmt>
        <c:idx val="4"/>
        <c:marker>
          <c:symbol val="none"/>
        </c:marker>
      </c:pivotFmt>
      <c:pivotFmt>
        <c:idx val="5"/>
        <c:marker>
          <c:symbol val="none"/>
        </c:marker>
      </c:pivotFmt>
      <c:pivotFmt>
        <c:idx val="6"/>
        <c:marker>
          <c:symbol val="none"/>
        </c:marker>
      </c:pivotFmt>
      <c:pivotFmt>
        <c:idx val="7"/>
        <c:marker>
          <c:symbol val="none"/>
        </c:marker>
      </c:pivotFmt>
      <c:pivotFmt>
        <c:idx val="8"/>
        <c:marker>
          <c:symbol val="none"/>
        </c:marker>
      </c:pivotFmt>
      <c:pivotFmt>
        <c:idx val="9"/>
        <c:marker>
          <c:symbol val="none"/>
        </c:marker>
      </c:pivotFmt>
      <c:pivotFmt>
        <c:idx val="10"/>
        <c:marker>
          <c:symbol val="none"/>
        </c:marker>
      </c:pivotFmt>
      <c:pivotFmt>
        <c:idx val="11"/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PHA!$Z$43:$Z$45</c:f>
              <c:strCache>
                <c:ptCount val="1"/>
                <c:pt idx="0">
                  <c:v>2010 - Jan</c:v>
                </c:pt>
              </c:strCache>
            </c:strRef>
          </c:tx>
          <c:invertIfNegative val="0"/>
          <c:cat>
            <c:strRef>
              <c:f>PHA!$Y$46:$Y$56</c:f>
              <c:strCache>
                <c:ptCount val="10"/>
                <c:pt idx="0">
                  <c:v>WP34A0</c:v>
                </c:pt>
                <c:pt idx="1">
                  <c:v>WP34B0</c:v>
                </c:pt>
                <c:pt idx="2">
                  <c:v>WP34BD</c:v>
                </c:pt>
                <c:pt idx="3">
                  <c:v>WP34C0</c:v>
                </c:pt>
                <c:pt idx="4">
                  <c:v>WP34T0</c:v>
                </c:pt>
                <c:pt idx="5">
                  <c:v>WP34TD</c:v>
                </c:pt>
                <c:pt idx="6">
                  <c:v>WPC0AA</c:v>
                </c:pt>
                <c:pt idx="7">
                  <c:v>WPC0RD</c:v>
                </c:pt>
                <c:pt idx="8">
                  <c:v>WPQ7AA</c:v>
                </c:pt>
                <c:pt idx="9">
                  <c:v>WPQDAA</c:v>
                </c:pt>
              </c:strCache>
            </c:strRef>
          </c:cat>
          <c:val>
            <c:numRef>
              <c:f>PHA!$Z$46:$Z$56</c:f>
              <c:numCache>
                <c:formatCode>General</c:formatCode>
                <c:ptCount val="10"/>
                <c:pt idx="0">
                  <c:v>29</c:v>
                </c:pt>
                <c:pt idx="1">
                  <c:v>52</c:v>
                </c:pt>
                <c:pt idx="2">
                  <c:v>7</c:v>
                </c:pt>
                <c:pt idx="3">
                  <c:v>21</c:v>
                </c:pt>
                <c:pt idx="4">
                  <c:v>47</c:v>
                </c:pt>
                <c:pt idx="5">
                  <c:v>2</c:v>
                </c:pt>
                <c:pt idx="6">
                  <c:v>86</c:v>
                </c:pt>
                <c:pt idx="7">
                  <c:v>7</c:v>
                </c:pt>
                <c:pt idx="9">
                  <c:v>2</c:v>
                </c:pt>
              </c:numCache>
            </c:numRef>
          </c:val>
        </c:ser>
        <c:ser>
          <c:idx val="1"/>
          <c:order val="1"/>
          <c:tx>
            <c:strRef>
              <c:f>PHA!$AA$43:$AA$45</c:f>
              <c:strCache>
                <c:ptCount val="1"/>
                <c:pt idx="0">
                  <c:v>2010 - Feb</c:v>
                </c:pt>
              </c:strCache>
            </c:strRef>
          </c:tx>
          <c:invertIfNegative val="0"/>
          <c:cat>
            <c:strRef>
              <c:f>PHA!$Y$46:$Y$56</c:f>
              <c:strCache>
                <c:ptCount val="10"/>
                <c:pt idx="0">
                  <c:v>WP34A0</c:v>
                </c:pt>
                <c:pt idx="1">
                  <c:v>WP34B0</c:v>
                </c:pt>
                <c:pt idx="2">
                  <c:v>WP34BD</c:v>
                </c:pt>
                <c:pt idx="3">
                  <c:v>WP34C0</c:v>
                </c:pt>
                <c:pt idx="4">
                  <c:v>WP34T0</c:v>
                </c:pt>
                <c:pt idx="5">
                  <c:v>WP34TD</c:v>
                </c:pt>
                <c:pt idx="6">
                  <c:v>WPC0AA</c:v>
                </c:pt>
                <c:pt idx="7">
                  <c:v>WPC0RD</c:v>
                </c:pt>
                <c:pt idx="8">
                  <c:v>WPQ7AA</c:v>
                </c:pt>
                <c:pt idx="9">
                  <c:v>WPQDAA</c:v>
                </c:pt>
              </c:strCache>
            </c:strRef>
          </c:cat>
          <c:val>
            <c:numRef>
              <c:f>PHA!$AA$46:$AA$56</c:f>
              <c:numCache>
                <c:formatCode>General</c:formatCode>
                <c:ptCount val="10"/>
                <c:pt idx="0">
                  <c:v>7</c:v>
                </c:pt>
                <c:pt idx="2">
                  <c:v>2</c:v>
                </c:pt>
                <c:pt idx="3">
                  <c:v>1</c:v>
                </c:pt>
                <c:pt idx="4">
                  <c:v>10</c:v>
                </c:pt>
                <c:pt idx="6">
                  <c:v>6</c:v>
                </c:pt>
              </c:numCache>
            </c:numRef>
          </c:val>
        </c:ser>
        <c:ser>
          <c:idx val="2"/>
          <c:order val="2"/>
          <c:tx>
            <c:strRef>
              <c:f>PHA!$AB$43:$AB$45</c:f>
              <c:strCache>
                <c:ptCount val="1"/>
                <c:pt idx="0">
                  <c:v>2010 - Mar</c:v>
                </c:pt>
              </c:strCache>
            </c:strRef>
          </c:tx>
          <c:invertIfNegative val="0"/>
          <c:cat>
            <c:strRef>
              <c:f>PHA!$Y$46:$Y$56</c:f>
              <c:strCache>
                <c:ptCount val="10"/>
                <c:pt idx="0">
                  <c:v>WP34A0</c:v>
                </c:pt>
                <c:pt idx="1">
                  <c:v>WP34B0</c:v>
                </c:pt>
                <c:pt idx="2">
                  <c:v>WP34BD</c:v>
                </c:pt>
                <c:pt idx="3">
                  <c:v>WP34C0</c:v>
                </c:pt>
                <c:pt idx="4">
                  <c:v>WP34T0</c:v>
                </c:pt>
                <c:pt idx="5">
                  <c:v>WP34TD</c:v>
                </c:pt>
                <c:pt idx="6">
                  <c:v>WPC0AA</c:v>
                </c:pt>
                <c:pt idx="7">
                  <c:v>WPC0RD</c:v>
                </c:pt>
                <c:pt idx="8">
                  <c:v>WPQ7AA</c:v>
                </c:pt>
                <c:pt idx="9">
                  <c:v>WPQDAA</c:v>
                </c:pt>
              </c:strCache>
            </c:strRef>
          </c:cat>
          <c:val>
            <c:numRef>
              <c:f>PHA!$AB$46:$AB$56</c:f>
              <c:numCache>
                <c:formatCode>General</c:formatCode>
                <c:ptCount val="10"/>
                <c:pt idx="0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</c:numCache>
            </c:numRef>
          </c:val>
        </c:ser>
        <c:ser>
          <c:idx val="3"/>
          <c:order val="3"/>
          <c:tx>
            <c:strRef>
              <c:f>PHA!$AC$43:$AC$45</c:f>
              <c:strCache>
                <c:ptCount val="1"/>
                <c:pt idx="0">
                  <c:v>2010 - Apr</c:v>
                </c:pt>
              </c:strCache>
            </c:strRef>
          </c:tx>
          <c:invertIfNegative val="0"/>
          <c:cat>
            <c:strRef>
              <c:f>PHA!$Y$46:$Y$56</c:f>
              <c:strCache>
                <c:ptCount val="10"/>
                <c:pt idx="0">
                  <c:v>WP34A0</c:v>
                </c:pt>
                <c:pt idx="1">
                  <c:v>WP34B0</c:v>
                </c:pt>
                <c:pt idx="2">
                  <c:v>WP34BD</c:v>
                </c:pt>
                <c:pt idx="3">
                  <c:v>WP34C0</c:v>
                </c:pt>
                <c:pt idx="4">
                  <c:v>WP34T0</c:v>
                </c:pt>
                <c:pt idx="5">
                  <c:v>WP34TD</c:v>
                </c:pt>
                <c:pt idx="6">
                  <c:v>WPC0AA</c:v>
                </c:pt>
                <c:pt idx="7">
                  <c:v>WPC0RD</c:v>
                </c:pt>
                <c:pt idx="8">
                  <c:v>WPQ7AA</c:v>
                </c:pt>
                <c:pt idx="9">
                  <c:v>WPQDAA</c:v>
                </c:pt>
              </c:strCache>
            </c:strRef>
          </c:cat>
          <c:val>
            <c:numRef>
              <c:f>PHA!$AC$46:$AC$56</c:f>
              <c:numCache>
                <c:formatCode>General</c:formatCode>
                <c:ptCount val="10"/>
                <c:pt idx="1">
                  <c:v>5</c:v>
                </c:pt>
                <c:pt idx="4">
                  <c:v>1</c:v>
                </c:pt>
                <c:pt idx="6">
                  <c:v>5</c:v>
                </c:pt>
              </c:numCache>
            </c:numRef>
          </c:val>
        </c:ser>
        <c:ser>
          <c:idx val="4"/>
          <c:order val="4"/>
          <c:tx>
            <c:strRef>
              <c:f>PHA!$AD$43:$AD$45</c:f>
              <c:strCache>
                <c:ptCount val="1"/>
                <c:pt idx="0">
                  <c:v>2010 - May</c:v>
                </c:pt>
              </c:strCache>
            </c:strRef>
          </c:tx>
          <c:invertIfNegative val="0"/>
          <c:cat>
            <c:strRef>
              <c:f>PHA!$Y$46:$Y$56</c:f>
              <c:strCache>
                <c:ptCount val="10"/>
                <c:pt idx="0">
                  <c:v>WP34A0</c:v>
                </c:pt>
                <c:pt idx="1">
                  <c:v>WP34B0</c:v>
                </c:pt>
                <c:pt idx="2">
                  <c:v>WP34BD</c:v>
                </c:pt>
                <c:pt idx="3">
                  <c:v>WP34C0</c:v>
                </c:pt>
                <c:pt idx="4">
                  <c:v>WP34T0</c:v>
                </c:pt>
                <c:pt idx="5">
                  <c:v>WP34TD</c:v>
                </c:pt>
                <c:pt idx="6">
                  <c:v>WPC0AA</c:v>
                </c:pt>
                <c:pt idx="7">
                  <c:v>WPC0RD</c:v>
                </c:pt>
                <c:pt idx="8">
                  <c:v>WPQ7AA</c:v>
                </c:pt>
                <c:pt idx="9">
                  <c:v>WPQDAA</c:v>
                </c:pt>
              </c:strCache>
            </c:strRef>
          </c:cat>
          <c:val>
            <c:numRef>
              <c:f>PHA!$AD$46:$AD$56</c:f>
              <c:numCache>
                <c:formatCode>General</c:formatCode>
                <c:ptCount val="10"/>
                <c:pt idx="0">
                  <c:v>1</c:v>
                </c:pt>
                <c:pt idx="2">
                  <c:v>1</c:v>
                </c:pt>
                <c:pt idx="5">
                  <c:v>1</c:v>
                </c:pt>
                <c:pt idx="6">
                  <c:v>1</c:v>
                </c:pt>
              </c:numCache>
            </c:numRef>
          </c:val>
        </c:ser>
        <c:ser>
          <c:idx val="5"/>
          <c:order val="5"/>
          <c:tx>
            <c:strRef>
              <c:f>PHA!$AE$43:$AE$45</c:f>
              <c:strCache>
                <c:ptCount val="1"/>
                <c:pt idx="0">
                  <c:v>2010 - Jun</c:v>
                </c:pt>
              </c:strCache>
            </c:strRef>
          </c:tx>
          <c:invertIfNegative val="0"/>
          <c:cat>
            <c:strRef>
              <c:f>PHA!$Y$46:$Y$56</c:f>
              <c:strCache>
                <c:ptCount val="10"/>
                <c:pt idx="0">
                  <c:v>WP34A0</c:v>
                </c:pt>
                <c:pt idx="1">
                  <c:v>WP34B0</c:v>
                </c:pt>
                <c:pt idx="2">
                  <c:v>WP34BD</c:v>
                </c:pt>
                <c:pt idx="3">
                  <c:v>WP34C0</c:v>
                </c:pt>
                <c:pt idx="4">
                  <c:v>WP34T0</c:v>
                </c:pt>
                <c:pt idx="5">
                  <c:v>WP34TD</c:v>
                </c:pt>
                <c:pt idx="6">
                  <c:v>WPC0AA</c:v>
                </c:pt>
                <c:pt idx="7">
                  <c:v>WPC0RD</c:v>
                </c:pt>
                <c:pt idx="8">
                  <c:v>WPQ7AA</c:v>
                </c:pt>
                <c:pt idx="9">
                  <c:v>WPQDAA</c:v>
                </c:pt>
              </c:strCache>
            </c:strRef>
          </c:cat>
          <c:val>
            <c:numRef>
              <c:f>PHA!$AE$46:$AE$56</c:f>
              <c:numCache>
                <c:formatCode>General</c:formatCode>
                <c:ptCount val="10"/>
                <c:pt idx="1">
                  <c:v>2</c:v>
                </c:pt>
                <c:pt idx="5">
                  <c:v>1</c:v>
                </c:pt>
                <c:pt idx="6">
                  <c:v>3</c:v>
                </c:pt>
              </c:numCache>
            </c:numRef>
          </c:val>
        </c:ser>
        <c:ser>
          <c:idx val="6"/>
          <c:order val="6"/>
          <c:tx>
            <c:strRef>
              <c:f>PHA!$AF$43:$AF$45</c:f>
              <c:strCache>
                <c:ptCount val="1"/>
                <c:pt idx="0">
                  <c:v>2010 - Jul</c:v>
                </c:pt>
              </c:strCache>
            </c:strRef>
          </c:tx>
          <c:invertIfNegative val="0"/>
          <c:cat>
            <c:strRef>
              <c:f>PHA!$Y$46:$Y$56</c:f>
              <c:strCache>
                <c:ptCount val="10"/>
                <c:pt idx="0">
                  <c:v>WP34A0</c:v>
                </c:pt>
                <c:pt idx="1">
                  <c:v>WP34B0</c:v>
                </c:pt>
                <c:pt idx="2">
                  <c:v>WP34BD</c:v>
                </c:pt>
                <c:pt idx="3">
                  <c:v>WP34C0</c:v>
                </c:pt>
                <c:pt idx="4">
                  <c:v>WP34T0</c:v>
                </c:pt>
                <c:pt idx="5">
                  <c:v>WP34TD</c:v>
                </c:pt>
                <c:pt idx="6">
                  <c:v>WPC0AA</c:v>
                </c:pt>
                <c:pt idx="7">
                  <c:v>WPC0RD</c:v>
                </c:pt>
                <c:pt idx="8">
                  <c:v>WPQ7AA</c:v>
                </c:pt>
                <c:pt idx="9">
                  <c:v>WPQDAA</c:v>
                </c:pt>
              </c:strCache>
            </c:strRef>
          </c:cat>
          <c:val>
            <c:numRef>
              <c:f>PHA!$AF$46:$AF$56</c:f>
              <c:numCache>
                <c:formatCode>General</c:formatCode>
                <c:ptCount val="10"/>
                <c:pt idx="0">
                  <c:v>1</c:v>
                </c:pt>
                <c:pt idx="3">
                  <c:v>1</c:v>
                </c:pt>
                <c:pt idx="4">
                  <c:v>2</c:v>
                </c:pt>
                <c:pt idx="6">
                  <c:v>6</c:v>
                </c:pt>
              </c:numCache>
            </c:numRef>
          </c:val>
        </c:ser>
        <c:ser>
          <c:idx val="7"/>
          <c:order val="7"/>
          <c:tx>
            <c:strRef>
              <c:f>PHA!$AG$43:$AG$45</c:f>
              <c:strCache>
                <c:ptCount val="1"/>
                <c:pt idx="0">
                  <c:v>2010 - Aug</c:v>
                </c:pt>
              </c:strCache>
            </c:strRef>
          </c:tx>
          <c:invertIfNegative val="0"/>
          <c:cat>
            <c:strRef>
              <c:f>PHA!$Y$46:$Y$56</c:f>
              <c:strCache>
                <c:ptCount val="10"/>
                <c:pt idx="0">
                  <c:v>WP34A0</c:v>
                </c:pt>
                <c:pt idx="1">
                  <c:v>WP34B0</c:v>
                </c:pt>
                <c:pt idx="2">
                  <c:v>WP34BD</c:v>
                </c:pt>
                <c:pt idx="3">
                  <c:v>WP34C0</c:v>
                </c:pt>
                <c:pt idx="4">
                  <c:v>WP34T0</c:v>
                </c:pt>
                <c:pt idx="5">
                  <c:v>WP34TD</c:v>
                </c:pt>
                <c:pt idx="6">
                  <c:v>WPC0AA</c:v>
                </c:pt>
                <c:pt idx="7">
                  <c:v>WPC0RD</c:v>
                </c:pt>
                <c:pt idx="8">
                  <c:v>WPQ7AA</c:v>
                </c:pt>
                <c:pt idx="9">
                  <c:v>WPQDAA</c:v>
                </c:pt>
              </c:strCache>
            </c:strRef>
          </c:cat>
          <c:val>
            <c:numRef>
              <c:f>PHA!$AG$46:$AG$56</c:f>
              <c:numCache>
                <c:formatCode>General</c:formatCode>
                <c:ptCount val="1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4">
                  <c:v>12</c:v>
                </c:pt>
                <c:pt idx="6">
                  <c:v>12</c:v>
                </c:pt>
                <c:pt idx="9">
                  <c:v>1</c:v>
                </c:pt>
              </c:numCache>
            </c:numRef>
          </c:val>
        </c:ser>
        <c:ser>
          <c:idx val="8"/>
          <c:order val="8"/>
          <c:tx>
            <c:strRef>
              <c:f>PHA!$AH$43:$AH$45</c:f>
              <c:strCache>
                <c:ptCount val="1"/>
                <c:pt idx="0">
                  <c:v>2010 - Sep</c:v>
                </c:pt>
              </c:strCache>
            </c:strRef>
          </c:tx>
          <c:invertIfNegative val="0"/>
          <c:cat>
            <c:strRef>
              <c:f>PHA!$Y$46:$Y$56</c:f>
              <c:strCache>
                <c:ptCount val="10"/>
                <c:pt idx="0">
                  <c:v>WP34A0</c:v>
                </c:pt>
                <c:pt idx="1">
                  <c:v>WP34B0</c:v>
                </c:pt>
                <c:pt idx="2">
                  <c:v>WP34BD</c:v>
                </c:pt>
                <c:pt idx="3">
                  <c:v>WP34C0</c:v>
                </c:pt>
                <c:pt idx="4">
                  <c:v>WP34T0</c:v>
                </c:pt>
                <c:pt idx="5">
                  <c:v>WP34TD</c:v>
                </c:pt>
                <c:pt idx="6">
                  <c:v>WPC0AA</c:v>
                </c:pt>
                <c:pt idx="7">
                  <c:v>WPC0RD</c:v>
                </c:pt>
                <c:pt idx="8">
                  <c:v>WPQ7AA</c:v>
                </c:pt>
                <c:pt idx="9">
                  <c:v>WPQDAA</c:v>
                </c:pt>
              </c:strCache>
            </c:strRef>
          </c:cat>
          <c:val>
            <c:numRef>
              <c:f>PHA!$AH$46:$AH$56</c:f>
              <c:numCache>
                <c:formatCode>General</c:formatCode>
                <c:ptCount val="10"/>
                <c:pt idx="1">
                  <c:v>2</c:v>
                </c:pt>
                <c:pt idx="2">
                  <c:v>1</c:v>
                </c:pt>
                <c:pt idx="4">
                  <c:v>2</c:v>
                </c:pt>
                <c:pt idx="5">
                  <c:v>1</c:v>
                </c:pt>
                <c:pt idx="6">
                  <c:v>4</c:v>
                </c:pt>
                <c:pt idx="9">
                  <c:v>2</c:v>
                </c:pt>
              </c:numCache>
            </c:numRef>
          </c:val>
        </c:ser>
        <c:ser>
          <c:idx val="9"/>
          <c:order val="9"/>
          <c:tx>
            <c:strRef>
              <c:f>PHA!$AI$43:$AI$45</c:f>
              <c:strCache>
                <c:ptCount val="1"/>
                <c:pt idx="0">
                  <c:v>2010 - Oct</c:v>
                </c:pt>
              </c:strCache>
            </c:strRef>
          </c:tx>
          <c:invertIfNegative val="0"/>
          <c:cat>
            <c:strRef>
              <c:f>PHA!$Y$46:$Y$56</c:f>
              <c:strCache>
                <c:ptCount val="10"/>
                <c:pt idx="0">
                  <c:v>WP34A0</c:v>
                </c:pt>
                <c:pt idx="1">
                  <c:v>WP34B0</c:v>
                </c:pt>
                <c:pt idx="2">
                  <c:v>WP34BD</c:v>
                </c:pt>
                <c:pt idx="3">
                  <c:v>WP34C0</c:v>
                </c:pt>
                <c:pt idx="4">
                  <c:v>WP34T0</c:v>
                </c:pt>
                <c:pt idx="5">
                  <c:v>WP34TD</c:v>
                </c:pt>
                <c:pt idx="6">
                  <c:v>WPC0AA</c:v>
                </c:pt>
                <c:pt idx="7">
                  <c:v>WPC0RD</c:v>
                </c:pt>
                <c:pt idx="8">
                  <c:v>WPQ7AA</c:v>
                </c:pt>
                <c:pt idx="9">
                  <c:v>WPQDAA</c:v>
                </c:pt>
              </c:strCache>
            </c:strRef>
          </c:cat>
          <c:val>
            <c:numRef>
              <c:f>PHA!$AI$46:$AI$56</c:f>
              <c:numCache>
                <c:formatCode>General</c:formatCode>
                <c:ptCount val="10"/>
                <c:pt idx="1">
                  <c:v>2</c:v>
                </c:pt>
                <c:pt idx="4">
                  <c:v>1</c:v>
                </c:pt>
                <c:pt idx="6">
                  <c:v>1</c:v>
                </c:pt>
                <c:pt idx="7">
                  <c:v>1</c:v>
                </c:pt>
                <c:pt idx="9">
                  <c:v>2</c:v>
                </c:pt>
              </c:numCache>
            </c:numRef>
          </c:val>
        </c:ser>
        <c:ser>
          <c:idx val="10"/>
          <c:order val="10"/>
          <c:tx>
            <c:strRef>
              <c:f>PHA!$AJ$43:$AJ$45</c:f>
              <c:strCache>
                <c:ptCount val="1"/>
                <c:pt idx="0">
                  <c:v>2010 - Nov</c:v>
                </c:pt>
              </c:strCache>
            </c:strRef>
          </c:tx>
          <c:invertIfNegative val="0"/>
          <c:cat>
            <c:strRef>
              <c:f>PHA!$Y$46:$Y$56</c:f>
              <c:strCache>
                <c:ptCount val="10"/>
                <c:pt idx="0">
                  <c:v>WP34A0</c:v>
                </c:pt>
                <c:pt idx="1">
                  <c:v>WP34B0</c:v>
                </c:pt>
                <c:pt idx="2">
                  <c:v>WP34BD</c:v>
                </c:pt>
                <c:pt idx="3">
                  <c:v>WP34C0</c:v>
                </c:pt>
                <c:pt idx="4">
                  <c:v>WP34T0</c:v>
                </c:pt>
                <c:pt idx="5">
                  <c:v>WP34TD</c:v>
                </c:pt>
                <c:pt idx="6">
                  <c:v>WPC0AA</c:v>
                </c:pt>
                <c:pt idx="7">
                  <c:v>WPC0RD</c:v>
                </c:pt>
                <c:pt idx="8">
                  <c:v>WPQ7AA</c:v>
                </c:pt>
                <c:pt idx="9">
                  <c:v>WPQDAA</c:v>
                </c:pt>
              </c:strCache>
            </c:strRef>
          </c:cat>
          <c:val>
            <c:numRef>
              <c:f>PHA!$AJ$46:$AJ$56</c:f>
              <c:numCache>
                <c:formatCode>General</c:formatCode>
                <c:ptCount val="10"/>
                <c:pt idx="8">
                  <c:v>72</c:v>
                </c:pt>
                <c:pt idx="9">
                  <c:v>3</c:v>
                </c:pt>
              </c:numCache>
            </c:numRef>
          </c:val>
        </c:ser>
        <c:ser>
          <c:idx val="11"/>
          <c:order val="11"/>
          <c:tx>
            <c:strRef>
              <c:f>PHA!$AK$43:$AK$45</c:f>
              <c:strCache>
                <c:ptCount val="1"/>
                <c:pt idx="0">
                  <c:v>2010 - Dec</c:v>
                </c:pt>
              </c:strCache>
            </c:strRef>
          </c:tx>
          <c:invertIfNegative val="0"/>
          <c:cat>
            <c:strRef>
              <c:f>PHA!$Y$46:$Y$56</c:f>
              <c:strCache>
                <c:ptCount val="10"/>
                <c:pt idx="0">
                  <c:v>WP34A0</c:v>
                </c:pt>
                <c:pt idx="1">
                  <c:v>WP34B0</c:v>
                </c:pt>
                <c:pt idx="2">
                  <c:v>WP34BD</c:v>
                </c:pt>
                <c:pt idx="3">
                  <c:v>WP34C0</c:v>
                </c:pt>
                <c:pt idx="4">
                  <c:v>WP34T0</c:v>
                </c:pt>
                <c:pt idx="5">
                  <c:v>WP34TD</c:v>
                </c:pt>
                <c:pt idx="6">
                  <c:v>WPC0AA</c:v>
                </c:pt>
                <c:pt idx="7">
                  <c:v>WPC0RD</c:v>
                </c:pt>
                <c:pt idx="8">
                  <c:v>WPQ7AA</c:v>
                </c:pt>
                <c:pt idx="9">
                  <c:v>WPQDAA</c:v>
                </c:pt>
              </c:strCache>
            </c:strRef>
          </c:cat>
          <c:val>
            <c:numRef>
              <c:f>PHA!$AK$46:$AK$56</c:f>
              <c:numCache>
                <c:formatCode>General</c:formatCode>
                <c:ptCount val="10"/>
                <c:pt idx="9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46"/>
        <c:axId val="268566528"/>
        <c:axId val="268568064"/>
      </c:barChart>
      <c:catAx>
        <c:axId val="268566528"/>
        <c:scaling>
          <c:orientation val="minMax"/>
        </c:scaling>
        <c:delete val="0"/>
        <c:axPos val="b"/>
        <c:majorTickMark val="out"/>
        <c:minorTickMark val="none"/>
        <c:tickLblPos val="nextTo"/>
        <c:crossAx val="268568064"/>
        <c:crosses val="autoZero"/>
        <c:auto val="1"/>
        <c:lblAlgn val="ctr"/>
        <c:lblOffset val="100"/>
        <c:noMultiLvlLbl val="0"/>
      </c:catAx>
      <c:valAx>
        <c:axId val="268568064"/>
        <c:scaling>
          <c:logBase val="10"/>
          <c:orientation val="minMax"/>
        </c:scaling>
        <c:delete val="0"/>
        <c:axPos val="l"/>
        <c:majorGridlines>
          <c:spPr>
            <a:ln>
              <a:solidFill>
                <a:schemeClr val="tx1">
                  <a:alpha val="11000"/>
                </a:schemeClr>
              </a:solidFill>
            </a:ln>
          </c:spPr>
        </c:majorGridlines>
        <c:numFmt formatCode="General" sourceLinked="1"/>
        <c:majorTickMark val="out"/>
        <c:minorTickMark val="out"/>
        <c:tickLblPos val="nextTo"/>
        <c:crossAx val="268566528"/>
        <c:crosses val="autoZero"/>
        <c:crossBetween val="between"/>
      </c:valAx>
      <c:spPr>
        <a:solidFill>
          <a:schemeClr val="accent3">
            <a:lumMod val="20000"/>
            <a:lumOff val="80000"/>
          </a:schemeClr>
        </a:solidFill>
      </c:spPr>
    </c:plotArea>
    <c:legend>
      <c:legendPos val="r"/>
      <c:layout/>
      <c:overlay val="0"/>
    </c:legend>
    <c:plotVisOnly val="1"/>
    <c:dispBlanksAs val="gap"/>
    <c:showDLblsOverMax val="0"/>
  </c:chart>
  <c:spPr>
    <a:solidFill>
      <a:schemeClr val="accent3">
        <a:lumMod val="40000"/>
        <a:lumOff val="60000"/>
      </a:schemeClr>
    </a:solidFill>
  </c:sp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38</xdr:col>
      <xdr:colOff>542925</xdr:colOff>
      <xdr:row>11</xdr:row>
      <xdr:rowOff>95251</xdr:rowOff>
    </xdr:from>
    <xdr:to>
      <xdr:col>45</xdr:col>
      <xdr:colOff>304800</xdr:colOff>
      <xdr:row>37</xdr:row>
      <xdr:rowOff>85726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38</xdr:col>
      <xdr:colOff>552449</xdr:colOff>
      <xdr:row>41</xdr:row>
      <xdr:rowOff>171449</xdr:rowOff>
    </xdr:from>
    <xdr:to>
      <xdr:col>45</xdr:col>
      <xdr:colOff>380999</xdr:colOff>
      <xdr:row>69</xdr:row>
      <xdr:rowOff>95249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I-44065-NAS1\Users\CHRIST~1.KIR\AppData\Local\Temp\Oz_13173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Oz_131732"/>
    </sheetNames>
    <sheetDataSet>
      <sheetData sheetId="0"/>
      <sheetData sheetId="1"/>
      <sheetData sheetId="2">
        <row r="2">
          <cell r="A2">
            <v>5</v>
          </cell>
          <cell r="B2">
            <v>5</v>
          </cell>
          <cell r="C2">
            <v>5</v>
          </cell>
        </row>
        <row r="3">
          <cell r="A3" t="str">
            <v>Departments</v>
          </cell>
          <cell r="B3" t="str">
            <v>Sections</v>
          </cell>
          <cell r="C3" t="str">
            <v>Teams</v>
          </cell>
        </row>
      </sheetData>
      <sheetData sheetId="3" refreshError="1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eidenh7" refreshedDate="40611.47542141204" createdVersion="4" refreshedVersion="4" minRefreshableVersion="3" recordCount="1433">
  <cacheSource type="worksheet">
    <worksheetSource name="Table1"/>
  </cacheSource>
  <cacheFields count="5">
    <cacheField name="NAME" numFmtId="0">
      <sharedItems containsNonDate="0" containsString="0" containsBlank="1"/>
    </cacheField>
    <cacheField name="PHA" numFmtId="166">
      <sharedItems containsDate="1" containsMixedTypes="1" minDate="2007-02-03T00:00:00" maxDate="2011-03-09T00:00:00" count="238">
        <d v="2011-03-04T00:00:00"/>
        <d v="2011-02-16T00:00:00"/>
        <d v="2011-02-15T00:00:00"/>
        <d v="2011-02-14T00:00:00"/>
        <d v="2011-02-11T00:00:00"/>
        <d v="2011-02-10T00:00:00"/>
        <d v="2010-12-11T00:00:00"/>
        <d v="2010-11-08T00:00:00"/>
        <d v="2010-05-15T00:00:00"/>
        <d v="2010-03-16T00:00:00"/>
        <d v="2010-03-15T00:00:00"/>
        <d v="2010-03-13T00:00:00"/>
        <d v="2010-03-12T00:00:00"/>
        <d v="2010-03-02T00:00:00"/>
        <d v="2010-02-07T00:00:00"/>
        <d v="2010-02-06T00:00:00"/>
        <d v="2010-01-12T00:00:00"/>
        <d v="2008-11-24T00:00:00"/>
        <d v="2008-11-02T00:00:00"/>
        <d v="2010-12-10T00:00:00"/>
        <d v="2010-12-03T00:00:00"/>
        <d v="2010-10-26T00:00:00"/>
        <d v="2010-10-17T00:00:00"/>
        <d v="2010-06-18T00:00:00"/>
        <d v="2010-05-19T00:00:00"/>
        <d v="2010-03-25T00:00:00"/>
        <d v="2010-03-24T00:00:00"/>
        <d v="2010-01-19T00:00:00"/>
        <d v="2010-01-04T00:00:00"/>
        <d v="2009-11-10T00:00:00"/>
        <s v="No Record"/>
        <d v="2010-12-15T00:00:00"/>
        <d v="2010-07-22T00:00:00"/>
        <d v="2010-07-19T00:00:00"/>
        <d v="2009-12-03T00:00:00"/>
        <d v="2009-09-29T00:00:00"/>
        <d v="2008-08-08T00:00:00"/>
        <d v="2011-03-08T00:00:00"/>
        <d v="2011-02-12T00:00:00"/>
        <d v="2011-01-19T00:00:00"/>
        <d v="2011-01-15T00:00:00"/>
        <d v="2011-01-07T00:00:00"/>
        <d v="2010-12-22T00:00:00"/>
        <d v="2010-12-02T00:00:00"/>
        <d v="2010-11-13T00:00:00"/>
        <d v="2010-10-28T00:00:00"/>
        <d v="2010-10-21T00:00:00"/>
        <d v="2010-10-06T00:00:00"/>
        <d v="2010-10-05T00:00:00"/>
        <d v="2010-09-20T00:00:00"/>
        <d v="2010-09-18T00:00:00"/>
        <d v="2010-09-16T00:00:00"/>
        <d v="2010-09-08T00:00:00"/>
        <d v="2010-09-01T00:00:00"/>
        <d v="2010-08-31T00:00:00"/>
        <d v="2010-08-29T00:00:00"/>
        <d v="2010-08-28T00:00:00"/>
        <d v="2010-08-27T00:00:00"/>
        <d v="2010-07-30T00:00:00"/>
        <d v="2010-06-24T00:00:00"/>
        <d v="2010-06-22T00:00:00"/>
        <d v="2010-06-12T00:00:00"/>
        <d v="2010-06-11T00:00:00"/>
        <d v="2010-06-10T00:00:00"/>
        <d v="2010-06-04T00:00:00"/>
        <d v="2010-05-27T00:00:00"/>
        <d v="2010-03-28T00:00:00"/>
        <d v="2010-03-26T00:00:00"/>
        <d v="2010-02-28T00:00:00"/>
        <d v="2010-02-27T00:00:00"/>
        <d v="2010-02-20T00:00:00"/>
        <d v="2010-02-12T00:00:00"/>
        <d v="2010-01-26T00:00:00"/>
        <d v="2010-01-24T00:00:00"/>
        <d v="2010-01-23T00:00:00"/>
        <d v="2010-01-14T00:00:00"/>
        <d v="2010-01-07T00:00:00"/>
        <d v="2010-01-06T00:00:00"/>
        <d v="2009-12-06T00:00:00"/>
        <d v="2009-12-05T00:00:00"/>
        <d v="2009-11-24T00:00:00"/>
        <d v="2009-11-22T00:00:00"/>
        <d v="2009-11-21T00:00:00"/>
        <d v="2009-11-20T00:00:00"/>
        <d v="2009-11-03T00:00:00"/>
        <d v="2009-10-28T00:00:00"/>
        <d v="2009-10-24T00:00:00"/>
        <d v="2009-10-02T00:00:00"/>
        <d v="2009-09-30T00:00:00"/>
        <d v="2009-09-24T00:00:00"/>
        <d v="2009-09-19T00:00:00"/>
        <d v="2009-08-19T00:00:00"/>
        <d v="2009-07-31T00:00:00"/>
        <d v="2009-07-30T00:00:00"/>
        <d v="2009-06-13T00:00:00"/>
        <d v="2009-04-25T00:00:00"/>
        <d v="2009-04-18T00:00:00"/>
        <d v="2009-04-05T00:00:00"/>
        <d v="2009-04-04T00:00:00"/>
        <d v="2009-03-26T00:00:00"/>
        <d v="2009-03-07T00:00:00"/>
        <d v="2009-02-27T00:00:00"/>
        <d v="2009-02-12T00:00:00"/>
        <d v="2009-01-26T00:00:00"/>
        <d v="2009-01-08T00:00:00"/>
        <d v="2008-12-06T00:00:00"/>
        <d v="2008-12-04T00:00:00"/>
        <d v="2008-11-03T00:00:00"/>
        <d v="2008-10-18T00:00:00"/>
        <d v="2008-10-15T00:00:00"/>
        <d v="2008-07-07T00:00:00"/>
        <d v="2008-04-19T00:00:00"/>
        <d v="2008-04-10T00:00:00"/>
        <d v="2008-02-09T00:00:00"/>
        <d v="2007-08-09T00:00:00"/>
        <d v="2007-06-19T00:00:00"/>
        <d v="2007-04-26T00:00:00"/>
        <d v="2011-02-02T00:00:00"/>
        <d v="2011-01-21T00:00:00"/>
        <d v="2010-10-14T00:00:00"/>
        <d v="2010-06-13T00:00:00"/>
        <d v="2009-12-17T00:00:00"/>
        <d v="2009-11-09T00:00:00"/>
        <d v="2009-10-25T00:00:00"/>
        <d v="2009-10-06T00:00:00"/>
        <d v="2009-09-12T00:00:00"/>
        <d v="2009-08-15T00:00:00"/>
        <d v="2009-08-14T00:00:00"/>
        <d v="2008-07-14T00:00:00"/>
        <d v="2011-02-04T00:00:00"/>
        <d v="2011-01-12T00:00:00"/>
        <d v="2011-01-08T00:00:00"/>
        <d v="2010-11-15T00:00:00"/>
        <d v="2009-11-23T00:00:00"/>
        <d v="2008-09-10T00:00:00"/>
        <d v="2008-04-07T00:00:00"/>
        <d v="2010-09-19T00:00:00"/>
        <d v="2010-09-06T00:00:00"/>
        <d v="2010-08-26T00:00:00"/>
        <d v="2010-08-19T00:00:00"/>
        <d v="2010-06-23T00:00:00"/>
        <d v="2010-05-18T00:00:00"/>
        <d v="2010-01-21T00:00:00"/>
        <d v="2010-01-05T00:00:00"/>
        <d v="2009-06-06T00:00:00"/>
        <d v="2009-03-27T00:00:00"/>
        <d v="2008-09-24T00:00:00"/>
        <d v="2008-08-25T00:00:00"/>
        <d v="2011-02-22T00:00:00"/>
        <d v="2010-11-04T00:00:00"/>
        <d v="2010-08-03T00:00:00"/>
        <d v="2010-02-02T00:00:00"/>
        <d v="2010-01-16T00:00:00"/>
        <d v="2009-12-22T00:00:00"/>
        <d v="2009-01-24T00:00:00"/>
        <d v="2008-11-06T00:00:00"/>
        <d v="2010-07-14T00:00:00"/>
        <d v="2010-05-21T00:00:00"/>
        <d v="2010-02-25T00:00:00"/>
        <d v="2010-02-23T00:00:00"/>
        <d v="2010-01-17T00:00:00"/>
        <d v="2010-01-08T00:00:00"/>
        <d v="2009-12-24T00:00:00"/>
        <d v="2009-07-26T00:00:00"/>
        <d v="2009-06-20T00:00:00"/>
        <d v="2009-05-01T00:00:00"/>
        <d v="2011-01-27T00:00:00"/>
        <d v="2010-10-29T00:00:00"/>
        <d v="2010-10-23T00:00:00"/>
        <d v="2010-09-17T00:00:00"/>
        <d v="2010-04-25T00:00:00"/>
        <d v="2010-04-24T00:00:00"/>
        <d v="2010-01-20T00:00:00"/>
        <d v="2010-01-15T00:00:00"/>
        <d v="2010-08-15T00:00:00"/>
        <d v="2010-02-21T00:00:00"/>
        <d v="2010-02-03T00:00:00"/>
        <d v="2011-01-26T00:00:00"/>
        <d v="2010-07-17T00:00:00"/>
        <d v="2009-01-25T00:00:00"/>
        <d v="2007-02-03T00:00:00"/>
        <d v="2010-09-15T00:00:00"/>
        <d v="2010-08-02T00:00:00"/>
        <d v="2010-07-08T00:00:00"/>
        <d v="2010-03-18T00:00:00"/>
        <d v="2010-01-13T00:00:00"/>
        <d v="2010-12-07T00:00:00"/>
        <d v="2010-05-13T00:00:00"/>
        <d v="2009-08-26T00:00:00"/>
        <d v="2010-02-24T00:00:00"/>
        <d v="2009-10-23T00:00:00"/>
        <d v="2011-02-23T00:00:00"/>
        <d v="2010-11-24T00:00:00"/>
        <d v="2010-11-20T00:00:00"/>
        <d v="2010-11-02T00:00:00"/>
        <d v="2010-10-16T00:00:00"/>
        <d v="2010-09-28T00:00:00"/>
        <d v="2010-04-29T00:00:00"/>
        <d v="2010-04-06T00:00:00"/>
        <d v="2010-04-05T00:00:00"/>
        <d v="2010-03-29T00:00:00"/>
        <d v="2010-03-17T00:00:00"/>
        <d v="2010-03-14T00:00:00"/>
        <d v="2009-12-04T00:00:00"/>
        <d v="2009-09-13T00:00:00"/>
        <d v="2009-04-07T00:00:00"/>
        <d v="2008-08-21T00:00:00"/>
        <d v="2007-08-10T00:00:00"/>
        <d v="2011-03-07T00:00:00"/>
        <d v="2010-10-18T00:00:00"/>
        <d v="2010-09-23T00:00:00"/>
        <d v="2010-09-22T00:00:00"/>
        <d v="2010-08-17T00:00:00"/>
        <d v="2010-08-10T00:00:00"/>
        <d v="2010-07-27T00:00:00"/>
        <d v="2010-07-02T00:00:00"/>
        <d v="2010-01-18T00:00:00"/>
        <d v="2009-08-20T00:00:00"/>
        <d v="2009-05-15T00:00:00"/>
        <d v="2011-01-31T00:00:00"/>
        <d v="2011-01-05T00:00:00"/>
        <d v="2010-09-27T00:00:00"/>
        <d v="2009-11-04T00:00:00"/>
        <d v="2009-10-05T00:00:00"/>
        <d v="2009-10-04T00:00:00"/>
        <d v="2009-06-28T00:00:00"/>
        <d v="2009-04-26T00:00:00"/>
        <d v="2009-03-21T00:00:00"/>
        <d v="2011-03-01T00:00:00"/>
        <d v="2010-03-22T00:00:00"/>
        <d v="2010-03-19T00:00:00"/>
        <d v="2010-03-04T00:00:00"/>
        <d v="2010-01-25T00:00:00"/>
        <d v="2009-02-07T00:00:00"/>
        <d v="2011-01-16T00:00:00"/>
        <d v="2010-12-13T00:00:00"/>
        <d v="2008-11-07T00:00:00"/>
        <d v="2008-10-04T00:00:00"/>
      </sharedItems>
    </cacheField>
    <cacheField name="UIC" numFmtId="0">
      <sharedItems count="27">
        <s v="W792AA"/>
        <s v="W7LPAA"/>
        <s v="W7Y423"/>
        <s v="W8BEAA"/>
        <s v="W8FXAA"/>
        <s v="W8Y3AA"/>
        <s v="W8ZWAA"/>
        <s v="W91NAA"/>
        <s v="W92KAA"/>
        <s v="WP34A0"/>
        <s v="WP34B0"/>
        <s v="WP34BD"/>
        <s v="WP34C0"/>
        <s v="WP34T0"/>
        <s v="WP34T4"/>
        <s v="WP34TD"/>
        <s v="WP7CAA"/>
        <s v="WPBBC0"/>
        <s v="WPC0AA"/>
        <s v="WPC0RD"/>
        <s v="WPD7AA"/>
        <s v="WPQ7AA"/>
        <s v="WPQDAA"/>
        <s v="WPRYAA"/>
        <s v="WPUGA0"/>
        <s v="WPUGAD"/>
        <s v="WQKHAA"/>
      </sharedItems>
    </cacheField>
    <cacheField name="Month" numFmtId="0">
      <sharedItems count="13">
        <s v="Mar"/>
        <s v="Feb"/>
        <s v="Dec"/>
        <s v="Nov"/>
        <s v="May"/>
        <s v="Jan"/>
        <s v="Oct"/>
        <s v="Jun"/>
        <s v="No Record"/>
        <s v="Jul"/>
        <s v="Sep"/>
        <s v="Aug"/>
        <s v="Apr"/>
      </sharedItems>
    </cacheField>
    <cacheField name="Year" numFmtId="0">
      <sharedItems count="6">
        <s v="2011"/>
        <s v="2010"/>
        <s v="2008"/>
        <s v="2009"/>
        <s v="No Record"/>
        <s v="2007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seidenh7" refreshedDate="40611.495633101855" createdVersion="4" refreshedVersion="4" minRefreshableVersion="3" recordCount="1221">
  <cacheSource type="worksheet">
    <worksheetSource name="Table7"/>
  </cacheSource>
  <cacheFields count="4">
    <cacheField name="PHA" numFmtId="166">
      <sharedItems containsSemiMixedTypes="0" containsNonDate="0" containsDate="1" containsString="0" minDate="2007-02-03T00:00:00" maxDate="2011-03-09T00:00:00" count="237">
        <d v="2007-02-03T00:00:00"/>
        <d v="2007-04-26T00:00:00"/>
        <d v="2007-06-19T00:00:00"/>
        <d v="2007-08-09T00:00:00"/>
        <d v="2007-08-10T00:00:00"/>
        <d v="2008-02-09T00:00:00"/>
        <d v="2008-04-07T00:00:00"/>
        <d v="2008-04-10T00:00:00"/>
        <d v="2008-04-19T00:00:00"/>
        <d v="2008-07-07T00:00:00"/>
        <d v="2008-07-14T00:00:00"/>
        <d v="2008-08-08T00:00:00"/>
        <d v="2008-08-21T00:00:00"/>
        <d v="2008-08-25T00:00:00"/>
        <d v="2008-09-10T00:00:00"/>
        <d v="2008-09-24T00:00:00"/>
        <d v="2008-10-04T00:00:00"/>
        <d v="2008-10-15T00:00:00"/>
        <d v="2008-10-18T00:00:00"/>
        <d v="2008-11-02T00:00:00"/>
        <d v="2008-11-03T00:00:00"/>
        <d v="2008-11-06T00:00:00"/>
        <d v="2008-11-07T00:00:00"/>
        <d v="2008-11-24T00:00:00"/>
        <d v="2008-12-04T00:00:00"/>
        <d v="2008-12-06T00:00:00"/>
        <d v="2009-01-08T00:00:00"/>
        <d v="2009-01-24T00:00:00"/>
        <d v="2009-01-25T00:00:00"/>
        <d v="2009-01-26T00:00:00"/>
        <d v="2009-02-07T00:00:00"/>
        <d v="2009-02-12T00:00:00"/>
        <d v="2009-02-27T00:00:00"/>
        <d v="2009-03-07T00:00:00"/>
        <d v="2009-03-21T00:00:00"/>
        <d v="2009-03-26T00:00:00"/>
        <d v="2009-03-27T00:00:00"/>
        <d v="2009-04-04T00:00:00"/>
        <d v="2009-04-05T00:00:00"/>
        <d v="2009-04-07T00:00:00"/>
        <d v="2009-04-18T00:00:00"/>
        <d v="2009-04-25T00:00:00"/>
        <d v="2009-04-26T00:00:00"/>
        <d v="2009-05-01T00:00:00"/>
        <d v="2009-05-15T00:00:00"/>
        <d v="2009-06-06T00:00:00"/>
        <d v="2009-06-13T00:00:00"/>
        <d v="2009-06-20T00:00:00"/>
        <d v="2009-06-28T00:00:00"/>
        <d v="2009-07-26T00:00:00"/>
        <d v="2009-07-30T00:00:00"/>
        <d v="2009-07-31T00:00:00"/>
        <d v="2009-08-14T00:00:00"/>
        <d v="2009-08-15T00:00:00"/>
        <d v="2009-08-19T00:00:00"/>
        <d v="2009-08-20T00:00:00"/>
        <d v="2009-08-26T00:00:00"/>
        <d v="2009-09-12T00:00:00"/>
        <d v="2009-09-13T00:00:00"/>
        <d v="2009-09-19T00:00:00"/>
        <d v="2009-09-24T00:00:00"/>
        <d v="2009-09-29T00:00:00"/>
        <d v="2009-09-30T00:00:00"/>
        <d v="2009-10-02T00:00:00"/>
        <d v="2009-10-04T00:00:00"/>
        <d v="2009-10-05T00:00:00"/>
        <d v="2009-10-06T00:00:00"/>
        <d v="2009-10-23T00:00:00"/>
        <d v="2009-10-24T00:00:00"/>
        <d v="2009-10-25T00:00:00"/>
        <d v="2009-10-28T00:00:00"/>
        <d v="2009-11-03T00:00:00"/>
        <d v="2009-11-04T00:00:00"/>
        <d v="2009-11-09T00:00:00"/>
        <d v="2009-11-10T00:00:00"/>
        <d v="2009-11-20T00:00:00"/>
        <d v="2009-11-21T00:00:00"/>
        <d v="2009-11-22T00:00:00"/>
        <d v="2009-11-23T00:00:00"/>
        <d v="2009-11-24T00:00:00"/>
        <d v="2009-12-03T00:00:00"/>
        <d v="2009-12-04T00:00:00"/>
        <d v="2009-12-05T00:00:00"/>
        <d v="2009-12-06T00:00:00"/>
        <d v="2009-12-17T00:00:00"/>
        <d v="2009-12-22T00:00:00"/>
        <d v="2009-12-24T00:00:00"/>
        <d v="2010-01-04T00:00:00"/>
        <d v="2010-01-05T00:00:00"/>
        <d v="2010-01-06T00:00:00"/>
        <d v="2010-01-07T00:00:00"/>
        <d v="2010-01-08T00:00:00"/>
        <d v="2010-01-12T00:00:00"/>
        <d v="2010-01-13T00:00:00"/>
        <d v="2010-01-14T00:00:00"/>
        <d v="2010-01-15T00:00:00"/>
        <d v="2010-01-16T00:00:00"/>
        <d v="2010-01-17T00:00:00"/>
        <d v="2010-01-18T00:00:00"/>
        <d v="2010-01-19T00:00:00"/>
        <d v="2010-01-20T00:00:00"/>
        <d v="2010-01-21T00:00:00"/>
        <d v="2010-01-23T00:00:00"/>
        <d v="2010-01-24T00:00:00"/>
        <d v="2010-01-25T00:00:00"/>
        <d v="2010-01-26T00:00:00"/>
        <d v="2010-02-02T00:00:00"/>
        <d v="2010-02-03T00:00:00"/>
        <d v="2010-02-06T00:00:00"/>
        <d v="2010-02-07T00:00:00"/>
        <d v="2010-02-12T00:00:00"/>
        <d v="2010-02-20T00:00:00"/>
        <d v="2010-02-21T00:00:00"/>
        <d v="2010-02-23T00:00:00"/>
        <d v="2010-02-24T00:00:00"/>
        <d v="2010-02-25T00:00:00"/>
        <d v="2010-02-27T00:00:00"/>
        <d v="2010-02-28T00:00:00"/>
        <d v="2010-03-02T00:00:00"/>
        <d v="2010-03-04T00:00:00"/>
        <d v="2010-03-12T00:00:00"/>
        <d v="2010-03-13T00:00:00"/>
        <d v="2010-03-14T00:00:00"/>
        <d v="2010-03-15T00:00:00"/>
        <d v="2010-03-16T00:00:00"/>
        <d v="2010-03-17T00:00:00"/>
        <d v="2010-03-18T00:00:00"/>
        <d v="2010-03-19T00:00:00"/>
        <d v="2010-03-22T00:00:00"/>
        <d v="2010-03-24T00:00:00"/>
        <d v="2010-03-25T00:00:00"/>
        <d v="2010-03-26T00:00:00"/>
        <d v="2010-03-28T00:00:00"/>
        <d v="2010-03-29T00:00:00"/>
        <d v="2010-04-05T00:00:00"/>
        <d v="2010-04-06T00:00:00"/>
        <d v="2010-04-24T00:00:00"/>
        <d v="2010-04-25T00:00:00"/>
        <d v="2010-04-29T00:00:00"/>
        <d v="2010-05-13T00:00:00"/>
        <d v="2010-05-15T00:00:00"/>
        <d v="2010-05-18T00:00:00"/>
        <d v="2010-05-19T00:00:00"/>
        <d v="2010-05-21T00:00:00"/>
        <d v="2010-05-27T00:00:00"/>
        <d v="2010-06-04T00:00:00"/>
        <d v="2010-06-10T00:00:00"/>
        <d v="2010-06-11T00:00:00"/>
        <d v="2010-06-12T00:00:00"/>
        <d v="2010-06-13T00:00:00"/>
        <d v="2010-06-18T00:00:00"/>
        <d v="2010-06-22T00:00:00"/>
        <d v="2010-06-23T00:00:00"/>
        <d v="2010-06-24T00:00:00"/>
        <d v="2010-07-02T00:00:00"/>
        <d v="2010-07-08T00:00:00"/>
        <d v="2010-07-14T00:00:00"/>
        <d v="2010-07-17T00:00:00"/>
        <d v="2010-07-19T00:00:00"/>
        <d v="2010-07-22T00:00:00"/>
        <d v="2010-07-27T00:00:00"/>
        <d v="2010-07-30T00:00:00"/>
        <d v="2010-08-02T00:00:00"/>
        <d v="2010-08-03T00:00:00"/>
        <d v="2010-08-10T00:00:00"/>
        <d v="2010-08-15T00:00:00"/>
        <d v="2010-08-17T00:00:00"/>
        <d v="2010-08-19T00:00:00"/>
        <d v="2010-08-26T00:00:00"/>
        <d v="2010-08-27T00:00:00"/>
        <d v="2010-08-28T00:00:00"/>
        <d v="2010-08-29T00:00:00"/>
        <d v="2010-08-31T00:00:00"/>
        <d v="2010-09-01T00:00:00"/>
        <d v="2010-09-06T00:00:00"/>
        <d v="2010-09-08T00:00:00"/>
        <d v="2010-09-15T00:00:00"/>
        <d v="2010-09-16T00:00:00"/>
        <d v="2010-09-17T00:00:00"/>
        <d v="2010-09-18T00:00:00"/>
        <d v="2010-09-19T00:00:00"/>
        <d v="2010-09-20T00:00:00"/>
        <d v="2010-09-22T00:00:00"/>
        <d v="2010-09-23T00:00:00"/>
        <d v="2010-09-27T00:00:00"/>
        <d v="2010-09-28T00:00:00"/>
        <d v="2010-10-05T00:00:00"/>
        <d v="2010-10-06T00:00:00"/>
        <d v="2010-10-14T00:00:00"/>
        <d v="2010-10-16T00:00:00"/>
        <d v="2010-10-17T00:00:00"/>
        <d v="2010-10-18T00:00:00"/>
        <d v="2010-10-21T00:00:00"/>
        <d v="2010-10-23T00:00:00"/>
        <d v="2010-10-26T00:00:00"/>
        <d v="2010-10-28T00:00:00"/>
        <d v="2010-10-29T00:00:00"/>
        <d v="2010-11-02T00:00:00"/>
        <d v="2010-11-04T00:00:00"/>
        <d v="2010-11-08T00:00:00"/>
        <d v="2010-11-13T00:00:00"/>
        <d v="2010-11-15T00:00:00"/>
        <d v="2010-11-20T00:00:00"/>
        <d v="2010-11-24T00:00:00"/>
        <d v="2010-12-02T00:00:00"/>
        <d v="2010-12-03T00:00:00"/>
        <d v="2010-12-07T00:00:00"/>
        <d v="2010-12-10T00:00:00"/>
        <d v="2010-12-11T00:00:00"/>
        <d v="2010-12-13T00:00:00"/>
        <d v="2010-12-15T00:00:00"/>
        <d v="2010-12-22T00:00:00"/>
        <d v="2011-01-05T00:00:00"/>
        <d v="2011-01-07T00:00:00"/>
        <d v="2011-01-08T00:00:00"/>
        <d v="2011-01-12T00:00:00"/>
        <d v="2011-01-15T00:00:00"/>
        <d v="2011-01-16T00:00:00"/>
        <d v="2011-01-19T00:00:00"/>
        <d v="2011-01-21T00:00:00"/>
        <d v="2011-01-26T00:00:00"/>
        <d v="2011-01-27T00:00:00"/>
        <d v="2011-01-31T00:00:00"/>
        <d v="2011-02-02T00:00:00"/>
        <d v="2011-02-04T00:00:00"/>
        <d v="2011-02-10T00:00:00"/>
        <d v="2011-02-11T00:00:00"/>
        <d v="2011-02-12T00:00:00"/>
        <d v="2011-02-14T00:00:00"/>
        <d v="2011-02-15T00:00:00"/>
        <d v="2011-02-16T00:00:00"/>
        <d v="2011-02-22T00:00:00"/>
        <d v="2011-02-23T00:00:00"/>
        <d v="2011-03-01T00:00:00"/>
        <d v="2011-03-04T00:00:00"/>
        <d v="2011-03-07T00:00:00"/>
        <d v="2011-03-08T00:00:00"/>
      </sharedItems>
      <fieldGroup par="3" base="0">
        <rangePr groupBy="months" startDate="2007-02-03T00:00:00" endDate="2011-03-09T00:00:00"/>
        <groupItems count="14">
          <s v="&lt;2/3/2007"/>
          <s v="Jan"/>
          <s v="Feb"/>
          <s v="Mar"/>
          <s v="Apr"/>
          <s v="May"/>
          <s v="Jun"/>
          <s v="Jul"/>
          <s v="Aug"/>
          <s v="Sep"/>
          <s v="Oct"/>
          <s v="Nov"/>
          <s v="Dec"/>
          <s v="&gt;3/9/2011"/>
        </groupItems>
      </fieldGroup>
    </cacheField>
    <cacheField name="UIC" numFmtId="0">
      <sharedItems/>
    </cacheField>
    <cacheField name="Quarters" numFmtId="0" databaseField="0">
      <fieldGroup base="0">
        <rangePr groupBy="quarters" startDate="2007-02-03T00:00:00" endDate="2011-03-09T00:00:00"/>
        <groupItems count="6">
          <s v="&lt;2/3/2007"/>
          <s v="Qtr1"/>
          <s v="Qtr2"/>
          <s v="Qtr3"/>
          <s v="Qtr4"/>
          <s v="&gt;3/9/2011"/>
        </groupItems>
      </fieldGroup>
    </cacheField>
    <cacheField name="Years" numFmtId="0" databaseField="0">
      <fieldGroup base="0">
        <rangePr groupBy="years" startDate="2007-02-03T00:00:00" endDate="2011-03-09T00:00:00"/>
        <groupItems count="7">
          <s v="&lt;2/3/2007"/>
          <s v="2007"/>
          <s v="2008"/>
          <s v="2009"/>
          <s v="2010"/>
          <s v="2011"/>
          <s v="&gt;3/9/2011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433">
  <r>
    <m/>
    <x v="0"/>
    <x v="0"/>
    <x v="0"/>
    <x v="0"/>
  </r>
  <r>
    <m/>
    <x v="1"/>
    <x v="0"/>
    <x v="1"/>
    <x v="0"/>
  </r>
  <r>
    <m/>
    <x v="2"/>
    <x v="0"/>
    <x v="1"/>
    <x v="0"/>
  </r>
  <r>
    <m/>
    <x v="2"/>
    <x v="0"/>
    <x v="1"/>
    <x v="0"/>
  </r>
  <r>
    <m/>
    <x v="2"/>
    <x v="0"/>
    <x v="1"/>
    <x v="0"/>
  </r>
  <r>
    <m/>
    <x v="2"/>
    <x v="0"/>
    <x v="1"/>
    <x v="0"/>
  </r>
  <r>
    <m/>
    <x v="2"/>
    <x v="0"/>
    <x v="1"/>
    <x v="0"/>
  </r>
  <r>
    <m/>
    <x v="3"/>
    <x v="0"/>
    <x v="1"/>
    <x v="0"/>
  </r>
  <r>
    <m/>
    <x v="4"/>
    <x v="0"/>
    <x v="1"/>
    <x v="0"/>
  </r>
  <r>
    <m/>
    <x v="4"/>
    <x v="0"/>
    <x v="1"/>
    <x v="0"/>
  </r>
  <r>
    <m/>
    <x v="4"/>
    <x v="0"/>
    <x v="1"/>
    <x v="0"/>
  </r>
  <r>
    <m/>
    <x v="4"/>
    <x v="0"/>
    <x v="1"/>
    <x v="0"/>
  </r>
  <r>
    <m/>
    <x v="4"/>
    <x v="0"/>
    <x v="1"/>
    <x v="0"/>
  </r>
  <r>
    <m/>
    <x v="4"/>
    <x v="0"/>
    <x v="1"/>
    <x v="0"/>
  </r>
  <r>
    <m/>
    <x v="4"/>
    <x v="0"/>
    <x v="1"/>
    <x v="0"/>
  </r>
  <r>
    <m/>
    <x v="4"/>
    <x v="0"/>
    <x v="1"/>
    <x v="0"/>
  </r>
  <r>
    <m/>
    <x v="4"/>
    <x v="0"/>
    <x v="1"/>
    <x v="0"/>
  </r>
  <r>
    <m/>
    <x v="4"/>
    <x v="0"/>
    <x v="1"/>
    <x v="0"/>
  </r>
  <r>
    <m/>
    <x v="4"/>
    <x v="0"/>
    <x v="1"/>
    <x v="0"/>
  </r>
  <r>
    <m/>
    <x v="4"/>
    <x v="0"/>
    <x v="1"/>
    <x v="0"/>
  </r>
  <r>
    <m/>
    <x v="5"/>
    <x v="0"/>
    <x v="1"/>
    <x v="0"/>
  </r>
  <r>
    <m/>
    <x v="5"/>
    <x v="0"/>
    <x v="1"/>
    <x v="0"/>
  </r>
  <r>
    <m/>
    <x v="6"/>
    <x v="0"/>
    <x v="2"/>
    <x v="1"/>
  </r>
  <r>
    <m/>
    <x v="7"/>
    <x v="0"/>
    <x v="3"/>
    <x v="1"/>
  </r>
  <r>
    <m/>
    <x v="8"/>
    <x v="0"/>
    <x v="4"/>
    <x v="1"/>
  </r>
  <r>
    <m/>
    <x v="9"/>
    <x v="0"/>
    <x v="0"/>
    <x v="1"/>
  </r>
  <r>
    <m/>
    <x v="10"/>
    <x v="0"/>
    <x v="0"/>
    <x v="1"/>
  </r>
  <r>
    <m/>
    <x v="11"/>
    <x v="0"/>
    <x v="0"/>
    <x v="1"/>
  </r>
  <r>
    <m/>
    <x v="12"/>
    <x v="0"/>
    <x v="0"/>
    <x v="1"/>
  </r>
  <r>
    <m/>
    <x v="13"/>
    <x v="0"/>
    <x v="0"/>
    <x v="1"/>
  </r>
  <r>
    <m/>
    <x v="14"/>
    <x v="0"/>
    <x v="1"/>
    <x v="1"/>
  </r>
  <r>
    <m/>
    <x v="14"/>
    <x v="0"/>
    <x v="1"/>
    <x v="1"/>
  </r>
  <r>
    <m/>
    <x v="15"/>
    <x v="0"/>
    <x v="1"/>
    <x v="1"/>
  </r>
  <r>
    <m/>
    <x v="16"/>
    <x v="0"/>
    <x v="5"/>
    <x v="1"/>
  </r>
  <r>
    <m/>
    <x v="17"/>
    <x v="0"/>
    <x v="3"/>
    <x v="2"/>
  </r>
  <r>
    <m/>
    <x v="18"/>
    <x v="0"/>
    <x v="3"/>
    <x v="2"/>
  </r>
  <r>
    <m/>
    <x v="19"/>
    <x v="1"/>
    <x v="2"/>
    <x v="1"/>
  </r>
  <r>
    <m/>
    <x v="19"/>
    <x v="1"/>
    <x v="2"/>
    <x v="1"/>
  </r>
  <r>
    <m/>
    <x v="19"/>
    <x v="1"/>
    <x v="2"/>
    <x v="1"/>
  </r>
  <r>
    <m/>
    <x v="19"/>
    <x v="1"/>
    <x v="2"/>
    <x v="1"/>
  </r>
  <r>
    <m/>
    <x v="19"/>
    <x v="1"/>
    <x v="2"/>
    <x v="1"/>
  </r>
  <r>
    <m/>
    <x v="19"/>
    <x v="1"/>
    <x v="2"/>
    <x v="1"/>
  </r>
  <r>
    <m/>
    <x v="19"/>
    <x v="1"/>
    <x v="2"/>
    <x v="1"/>
  </r>
  <r>
    <m/>
    <x v="20"/>
    <x v="1"/>
    <x v="2"/>
    <x v="1"/>
  </r>
  <r>
    <m/>
    <x v="21"/>
    <x v="1"/>
    <x v="6"/>
    <x v="1"/>
  </r>
  <r>
    <m/>
    <x v="22"/>
    <x v="1"/>
    <x v="6"/>
    <x v="1"/>
  </r>
  <r>
    <m/>
    <x v="23"/>
    <x v="1"/>
    <x v="7"/>
    <x v="1"/>
  </r>
  <r>
    <m/>
    <x v="24"/>
    <x v="1"/>
    <x v="4"/>
    <x v="1"/>
  </r>
  <r>
    <m/>
    <x v="24"/>
    <x v="1"/>
    <x v="4"/>
    <x v="1"/>
  </r>
  <r>
    <m/>
    <x v="25"/>
    <x v="1"/>
    <x v="0"/>
    <x v="1"/>
  </r>
  <r>
    <m/>
    <x v="26"/>
    <x v="1"/>
    <x v="0"/>
    <x v="1"/>
  </r>
  <r>
    <m/>
    <x v="26"/>
    <x v="1"/>
    <x v="0"/>
    <x v="1"/>
  </r>
  <r>
    <m/>
    <x v="27"/>
    <x v="1"/>
    <x v="5"/>
    <x v="1"/>
  </r>
  <r>
    <m/>
    <x v="28"/>
    <x v="1"/>
    <x v="5"/>
    <x v="1"/>
  </r>
  <r>
    <m/>
    <x v="29"/>
    <x v="1"/>
    <x v="3"/>
    <x v="3"/>
  </r>
  <r>
    <m/>
    <x v="30"/>
    <x v="2"/>
    <x v="8"/>
    <x v="4"/>
  </r>
  <r>
    <m/>
    <x v="31"/>
    <x v="2"/>
    <x v="2"/>
    <x v="1"/>
  </r>
  <r>
    <m/>
    <x v="32"/>
    <x v="2"/>
    <x v="9"/>
    <x v="1"/>
  </r>
  <r>
    <m/>
    <x v="33"/>
    <x v="2"/>
    <x v="9"/>
    <x v="1"/>
  </r>
  <r>
    <m/>
    <x v="34"/>
    <x v="2"/>
    <x v="2"/>
    <x v="3"/>
  </r>
  <r>
    <m/>
    <x v="35"/>
    <x v="2"/>
    <x v="10"/>
    <x v="3"/>
  </r>
  <r>
    <m/>
    <x v="36"/>
    <x v="2"/>
    <x v="11"/>
    <x v="2"/>
  </r>
  <r>
    <m/>
    <x v="30"/>
    <x v="3"/>
    <x v="8"/>
    <x v="4"/>
  </r>
  <r>
    <m/>
    <x v="30"/>
    <x v="3"/>
    <x v="8"/>
    <x v="4"/>
  </r>
  <r>
    <m/>
    <x v="30"/>
    <x v="3"/>
    <x v="8"/>
    <x v="4"/>
  </r>
  <r>
    <m/>
    <x v="30"/>
    <x v="3"/>
    <x v="8"/>
    <x v="4"/>
  </r>
  <r>
    <m/>
    <x v="30"/>
    <x v="3"/>
    <x v="8"/>
    <x v="4"/>
  </r>
  <r>
    <m/>
    <x v="30"/>
    <x v="3"/>
    <x v="8"/>
    <x v="4"/>
  </r>
  <r>
    <m/>
    <x v="30"/>
    <x v="3"/>
    <x v="8"/>
    <x v="4"/>
  </r>
  <r>
    <m/>
    <x v="30"/>
    <x v="3"/>
    <x v="8"/>
    <x v="4"/>
  </r>
  <r>
    <m/>
    <x v="30"/>
    <x v="3"/>
    <x v="8"/>
    <x v="4"/>
  </r>
  <r>
    <m/>
    <x v="30"/>
    <x v="3"/>
    <x v="8"/>
    <x v="4"/>
  </r>
  <r>
    <m/>
    <x v="30"/>
    <x v="3"/>
    <x v="8"/>
    <x v="4"/>
  </r>
  <r>
    <m/>
    <x v="30"/>
    <x v="3"/>
    <x v="8"/>
    <x v="4"/>
  </r>
  <r>
    <m/>
    <x v="30"/>
    <x v="3"/>
    <x v="8"/>
    <x v="4"/>
  </r>
  <r>
    <m/>
    <x v="30"/>
    <x v="3"/>
    <x v="8"/>
    <x v="4"/>
  </r>
  <r>
    <m/>
    <x v="37"/>
    <x v="3"/>
    <x v="0"/>
    <x v="0"/>
  </r>
  <r>
    <m/>
    <x v="38"/>
    <x v="3"/>
    <x v="1"/>
    <x v="0"/>
  </r>
  <r>
    <m/>
    <x v="38"/>
    <x v="3"/>
    <x v="1"/>
    <x v="0"/>
  </r>
  <r>
    <m/>
    <x v="38"/>
    <x v="3"/>
    <x v="1"/>
    <x v="0"/>
  </r>
  <r>
    <m/>
    <x v="39"/>
    <x v="3"/>
    <x v="5"/>
    <x v="0"/>
  </r>
  <r>
    <m/>
    <x v="40"/>
    <x v="3"/>
    <x v="5"/>
    <x v="0"/>
  </r>
  <r>
    <m/>
    <x v="40"/>
    <x v="3"/>
    <x v="5"/>
    <x v="0"/>
  </r>
  <r>
    <m/>
    <x v="40"/>
    <x v="3"/>
    <x v="5"/>
    <x v="0"/>
  </r>
  <r>
    <m/>
    <x v="40"/>
    <x v="3"/>
    <x v="5"/>
    <x v="0"/>
  </r>
  <r>
    <m/>
    <x v="40"/>
    <x v="3"/>
    <x v="5"/>
    <x v="0"/>
  </r>
  <r>
    <m/>
    <x v="40"/>
    <x v="3"/>
    <x v="5"/>
    <x v="0"/>
  </r>
  <r>
    <m/>
    <x v="40"/>
    <x v="3"/>
    <x v="5"/>
    <x v="0"/>
  </r>
  <r>
    <m/>
    <x v="40"/>
    <x v="3"/>
    <x v="5"/>
    <x v="0"/>
  </r>
  <r>
    <m/>
    <x v="40"/>
    <x v="3"/>
    <x v="5"/>
    <x v="0"/>
  </r>
  <r>
    <m/>
    <x v="40"/>
    <x v="3"/>
    <x v="5"/>
    <x v="0"/>
  </r>
  <r>
    <m/>
    <x v="41"/>
    <x v="3"/>
    <x v="5"/>
    <x v="0"/>
  </r>
  <r>
    <m/>
    <x v="42"/>
    <x v="3"/>
    <x v="2"/>
    <x v="1"/>
  </r>
  <r>
    <m/>
    <x v="6"/>
    <x v="3"/>
    <x v="2"/>
    <x v="1"/>
  </r>
  <r>
    <m/>
    <x v="43"/>
    <x v="3"/>
    <x v="2"/>
    <x v="1"/>
  </r>
  <r>
    <m/>
    <x v="44"/>
    <x v="3"/>
    <x v="3"/>
    <x v="1"/>
  </r>
  <r>
    <m/>
    <x v="44"/>
    <x v="3"/>
    <x v="3"/>
    <x v="1"/>
  </r>
  <r>
    <m/>
    <x v="45"/>
    <x v="3"/>
    <x v="6"/>
    <x v="1"/>
  </r>
  <r>
    <m/>
    <x v="45"/>
    <x v="3"/>
    <x v="6"/>
    <x v="1"/>
  </r>
  <r>
    <m/>
    <x v="45"/>
    <x v="3"/>
    <x v="6"/>
    <x v="1"/>
  </r>
  <r>
    <m/>
    <x v="46"/>
    <x v="3"/>
    <x v="6"/>
    <x v="1"/>
  </r>
  <r>
    <m/>
    <x v="22"/>
    <x v="3"/>
    <x v="6"/>
    <x v="1"/>
  </r>
  <r>
    <m/>
    <x v="22"/>
    <x v="3"/>
    <x v="6"/>
    <x v="1"/>
  </r>
  <r>
    <m/>
    <x v="47"/>
    <x v="3"/>
    <x v="6"/>
    <x v="1"/>
  </r>
  <r>
    <m/>
    <x v="48"/>
    <x v="3"/>
    <x v="6"/>
    <x v="1"/>
  </r>
  <r>
    <m/>
    <x v="49"/>
    <x v="3"/>
    <x v="10"/>
    <x v="1"/>
  </r>
  <r>
    <m/>
    <x v="50"/>
    <x v="3"/>
    <x v="10"/>
    <x v="1"/>
  </r>
  <r>
    <m/>
    <x v="50"/>
    <x v="3"/>
    <x v="10"/>
    <x v="1"/>
  </r>
  <r>
    <m/>
    <x v="50"/>
    <x v="3"/>
    <x v="10"/>
    <x v="1"/>
  </r>
  <r>
    <m/>
    <x v="51"/>
    <x v="3"/>
    <x v="10"/>
    <x v="1"/>
  </r>
  <r>
    <m/>
    <x v="52"/>
    <x v="3"/>
    <x v="10"/>
    <x v="1"/>
  </r>
  <r>
    <m/>
    <x v="53"/>
    <x v="3"/>
    <x v="10"/>
    <x v="1"/>
  </r>
  <r>
    <m/>
    <x v="54"/>
    <x v="3"/>
    <x v="11"/>
    <x v="1"/>
  </r>
  <r>
    <m/>
    <x v="55"/>
    <x v="3"/>
    <x v="11"/>
    <x v="1"/>
  </r>
  <r>
    <m/>
    <x v="56"/>
    <x v="3"/>
    <x v="11"/>
    <x v="1"/>
  </r>
  <r>
    <m/>
    <x v="57"/>
    <x v="3"/>
    <x v="11"/>
    <x v="1"/>
  </r>
  <r>
    <m/>
    <x v="57"/>
    <x v="3"/>
    <x v="11"/>
    <x v="1"/>
  </r>
  <r>
    <m/>
    <x v="57"/>
    <x v="3"/>
    <x v="11"/>
    <x v="1"/>
  </r>
  <r>
    <m/>
    <x v="57"/>
    <x v="3"/>
    <x v="11"/>
    <x v="1"/>
  </r>
  <r>
    <m/>
    <x v="57"/>
    <x v="3"/>
    <x v="11"/>
    <x v="1"/>
  </r>
  <r>
    <m/>
    <x v="57"/>
    <x v="3"/>
    <x v="11"/>
    <x v="1"/>
  </r>
  <r>
    <m/>
    <x v="57"/>
    <x v="3"/>
    <x v="11"/>
    <x v="1"/>
  </r>
  <r>
    <m/>
    <x v="58"/>
    <x v="3"/>
    <x v="9"/>
    <x v="1"/>
  </r>
  <r>
    <m/>
    <x v="59"/>
    <x v="3"/>
    <x v="7"/>
    <x v="1"/>
  </r>
  <r>
    <m/>
    <x v="60"/>
    <x v="3"/>
    <x v="7"/>
    <x v="1"/>
  </r>
  <r>
    <m/>
    <x v="60"/>
    <x v="3"/>
    <x v="7"/>
    <x v="1"/>
  </r>
  <r>
    <m/>
    <x v="61"/>
    <x v="3"/>
    <x v="7"/>
    <x v="1"/>
  </r>
  <r>
    <m/>
    <x v="61"/>
    <x v="3"/>
    <x v="7"/>
    <x v="1"/>
  </r>
  <r>
    <m/>
    <x v="62"/>
    <x v="3"/>
    <x v="7"/>
    <x v="1"/>
  </r>
  <r>
    <m/>
    <x v="63"/>
    <x v="3"/>
    <x v="7"/>
    <x v="1"/>
  </r>
  <r>
    <m/>
    <x v="64"/>
    <x v="3"/>
    <x v="7"/>
    <x v="1"/>
  </r>
  <r>
    <m/>
    <x v="65"/>
    <x v="3"/>
    <x v="4"/>
    <x v="1"/>
  </r>
  <r>
    <m/>
    <x v="65"/>
    <x v="3"/>
    <x v="4"/>
    <x v="1"/>
  </r>
  <r>
    <m/>
    <x v="65"/>
    <x v="3"/>
    <x v="4"/>
    <x v="1"/>
  </r>
  <r>
    <m/>
    <x v="8"/>
    <x v="3"/>
    <x v="4"/>
    <x v="1"/>
  </r>
  <r>
    <m/>
    <x v="8"/>
    <x v="3"/>
    <x v="4"/>
    <x v="1"/>
  </r>
  <r>
    <m/>
    <x v="8"/>
    <x v="3"/>
    <x v="4"/>
    <x v="1"/>
  </r>
  <r>
    <m/>
    <x v="8"/>
    <x v="3"/>
    <x v="4"/>
    <x v="1"/>
  </r>
  <r>
    <m/>
    <x v="8"/>
    <x v="3"/>
    <x v="4"/>
    <x v="1"/>
  </r>
  <r>
    <m/>
    <x v="8"/>
    <x v="3"/>
    <x v="4"/>
    <x v="1"/>
  </r>
  <r>
    <m/>
    <x v="8"/>
    <x v="3"/>
    <x v="4"/>
    <x v="1"/>
  </r>
  <r>
    <m/>
    <x v="66"/>
    <x v="3"/>
    <x v="0"/>
    <x v="1"/>
  </r>
  <r>
    <m/>
    <x v="67"/>
    <x v="3"/>
    <x v="0"/>
    <x v="1"/>
  </r>
  <r>
    <m/>
    <x v="68"/>
    <x v="3"/>
    <x v="1"/>
    <x v="1"/>
  </r>
  <r>
    <m/>
    <x v="68"/>
    <x v="3"/>
    <x v="1"/>
    <x v="1"/>
  </r>
  <r>
    <m/>
    <x v="69"/>
    <x v="3"/>
    <x v="1"/>
    <x v="1"/>
  </r>
  <r>
    <m/>
    <x v="70"/>
    <x v="3"/>
    <x v="1"/>
    <x v="1"/>
  </r>
  <r>
    <m/>
    <x v="71"/>
    <x v="3"/>
    <x v="1"/>
    <x v="1"/>
  </r>
  <r>
    <m/>
    <x v="15"/>
    <x v="3"/>
    <x v="1"/>
    <x v="1"/>
  </r>
  <r>
    <m/>
    <x v="72"/>
    <x v="3"/>
    <x v="5"/>
    <x v="1"/>
  </r>
  <r>
    <m/>
    <x v="73"/>
    <x v="3"/>
    <x v="5"/>
    <x v="1"/>
  </r>
  <r>
    <m/>
    <x v="73"/>
    <x v="3"/>
    <x v="5"/>
    <x v="1"/>
  </r>
  <r>
    <m/>
    <x v="74"/>
    <x v="3"/>
    <x v="5"/>
    <x v="1"/>
  </r>
  <r>
    <m/>
    <x v="74"/>
    <x v="3"/>
    <x v="5"/>
    <x v="1"/>
  </r>
  <r>
    <m/>
    <x v="74"/>
    <x v="3"/>
    <x v="5"/>
    <x v="1"/>
  </r>
  <r>
    <m/>
    <x v="75"/>
    <x v="3"/>
    <x v="5"/>
    <x v="1"/>
  </r>
  <r>
    <m/>
    <x v="76"/>
    <x v="3"/>
    <x v="5"/>
    <x v="1"/>
  </r>
  <r>
    <m/>
    <x v="77"/>
    <x v="3"/>
    <x v="5"/>
    <x v="1"/>
  </r>
  <r>
    <m/>
    <x v="77"/>
    <x v="3"/>
    <x v="5"/>
    <x v="1"/>
  </r>
  <r>
    <m/>
    <x v="78"/>
    <x v="3"/>
    <x v="2"/>
    <x v="3"/>
  </r>
  <r>
    <m/>
    <x v="79"/>
    <x v="3"/>
    <x v="2"/>
    <x v="3"/>
  </r>
  <r>
    <m/>
    <x v="79"/>
    <x v="3"/>
    <x v="2"/>
    <x v="3"/>
  </r>
  <r>
    <m/>
    <x v="34"/>
    <x v="3"/>
    <x v="2"/>
    <x v="3"/>
  </r>
  <r>
    <m/>
    <x v="34"/>
    <x v="3"/>
    <x v="2"/>
    <x v="3"/>
  </r>
  <r>
    <m/>
    <x v="80"/>
    <x v="3"/>
    <x v="3"/>
    <x v="3"/>
  </r>
  <r>
    <m/>
    <x v="81"/>
    <x v="3"/>
    <x v="3"/>
    <x v="3"/>
  </r>
  <r>
    <m/>
    <x v="81"/>
    <x v="3"/>
    <x v="3"/>
    <x v="3"/>
  </r>
  <r>
    <m/>
    <x v="82"/>
    <x v="3"/>
    <x v="3"/>
    <x v="3"/>
  </r>
  <r>
    <m/>
    <x v="82"/>
    <x v="3"/>
    <x v="3"/>
    <x v="3"/>
  </r>
  <r>
    <m/>
    <x v="82"/>
    <x v="3"/>
    <x v="3"/>
    <x v="3"/>
  </r>
  <r>
    <m/>
    <x v="82"/>
    <x v="3"/>
    <x v="3"/>
    <x v="3"/>
  </r>
  <r>
    <m/>
    <x v="83"/>
    <x v="3"/>
    <x v="3"/>
    <x v="3"/>
  </r>
  <r>
    <m/>
    <x v="83"/>
    <x v="3"/>
    <x v="3"/>
    <x v="3"/>
  </r>
  <r>
    <m/>
    <x v="83"/>
    <x v="3"/>
    <x v="3"/>
    <x v="3"/>
  </r>
  <r>
    <m/>
    <x v="83"/>
    <x v="3"/>
    <x v="3"/>
    <x v="3"/>
  </r>
  <r>
    <m/>
    <x v="83"/>
    <x v="3"/>
    <x v="3"/>
    <x v="3"/>
  </r>
  <r>
    <m/>
    <x v="84"/>
    <x v="3"/>
    <x v="3"/>
    <x v="3"/>
  </r>
  <r>
    <m/>
    <x v="85"/>
    <x v="3"/>
    <x v="6"/>
    <x v="3"/>
  </r>
  <r>
    <m/>
    <x v="86"/>
    <x v="3"/>
    <x v="6"/>
    <x v="3"/>
  </r>
  <r>
    <m/>
    <x v="87"/>
    <x v="3"/>
    <x v="6"/>
    <x v="3"/>
  </r>
  <r>
    <m/>
    <x v="88"/>
    <x v="3"/>
    <x v="10"/>
    <x v="3"/>
  </r>
  <r>
    <m/>
    <x v="89"/>
    <x v="3"/>
    <x v="10"/>
    <x v="3"/>
  </r>
  <r>
    <m/>
    <x v="90"/>
    <x v="3"/>
    <x v="10"/>
    <x v="3"/>
  </r>
  <r>
    <m/>
    <x v="91"/>
    <x v="3"/>
    <x v="11"/>
    <x v="3"/>
  </r>
  <r>
    <m/>
    <x v="91"/>
    <x v="3"/>
    <x v="11"/>
    <x v="3"/>
  </r>
  <r>
    <m/>
    <x v="92"/>
    <x v="3"/>
    <x v="9"/>
    <x v="3"/>
  </r>
  <r>
    <m/>
    <x v="93"/>
    <x v="3"/>
    <x v="9"/>
    <x v="3"/>
  </r>
  <r>
    <m/>
    <x v="94"/>
    <x v="3"/>
    <x v="7"/>
    <x v="3"/>
  </r>
  <r>
    <m/>
    <x v="95"/>
    <x v="3"/>
    <x v="12"/>
    <x v="3"/>
  </r>
  <r>
    <m/>
    <x v="96"/>
    <x v="3"/>
    <x v="12"/>
    <x v="3"/>
  </r>
  <r>
    <m/>
    <x v="97"/>
    <x v="3"/>
    <x v="12"/>
    <x v="3"/>
  </r>
  <r>
    <m/>
    <x v="98"/>
    <x v="3"/>
    <x v="12"/>
    <x v="3"/>
  </r>
  <r>
    <m/>
    <x v="99"/>
    <x v="3"/>
    <x v="0"/>
    <x v="3"/>
  </r>
  <r>
    <m/>
    <x v="100"/>
    <x v="3"/>
    <x v="0"/>
    <x v="3"/>
  </r>
  <r>
    <m/>
    <x v="101"/>
    <x v="3"/>
    <x v="1"/>
    <x v="3"/>
  </r>
  <r>
    <m/>
    <x v="102"/>
    <x v="3"/>
    <x v="1"/>
    <x v="3"/>
  </r>
  <r>
    <m/>
    <x v="103"/>
    <x v="3"/>
    <x v="5"/>
    <x v="3"/>
  </r>
  <r>
    <m/>
    <x v="104"/>
    <x v="3"/>
    <x v="5"/>
    <x v="3"/>
  </r>
  <r>
    <m/>
    <x v="105"/>
    <x v="3"/>
    <x v="2"/>
    <x v="2"/>
  </r>
  <r>
    <m/>
    <x v="106"/>
    <x v="3"/>
    <x v="2"/>
    <x v="2"/>
  </r>
  <r>
    <m/>
    <x v="107"/>
    <x v="3"/>
    <x v="3"/>
    <x v="2"/>
  </r>
  <r>
    <m/>
    <x v="18"/>
    <x v="3"/>
    <x v="3"/>
    <x v="2"/>
  </r>
  <r>
    <m/>
    <x v="18"/>
    <x v="3"/>
    <x v="3"/>
    <x v="2"/>
  </r>
  <r>
    <m/>
    <x v="18"/>
    <x v="3"/>
    <x v="3"/>
    <x v="2"/>
  </r>
  <r>
    <m/>
    <x v="18"/>
    <x v="3"/>
    <x v="3"/>
    <x v="2"/>
  </r>
  <r>
    <m/>
    <x v="18"/>
    <x v="3"/>
    <x v="3"/>
    <x v="2"/>
  </r>
  <r>
    <m/>
    <x v="18"/>
    <x v="3"/>
    <x v="3"/>
    <x v="2"/>
  </r>
  <r>
    <m/>
    <x v="18"/>
    <x v="3"/>
    <x v="3"/>
    <x v="2"/>
  </r>
  <r>
    <m/>
    <x v="18"/>
    <x v="3"/>
    <x v="3"/>
    <x v="2"/>
  </r>
  <r>
    <m/>
    <x v="18"/>
    <x v="3"/>
    <x v="3"/>
    <x v="2"/>
  </r>
  <r>
    <m/>
    <x v="18"/>
    <x v="3"/>
    <x v="3"/>
    <x v="2"/>
  </r>
  <r>
    <m/>
    <x v="18"/>
    <x v="3"/>
    <x v="3"/>
    <x v="2"/>
  </r>
  <r>
    <m/>
    <x v="18"/>
    <x v="3"/>
    <x v="3"/>
    <x v="2"/>
  </r>
  <r>
    <m/>
    <x v="18"/>
    <x v="3"/>
    <x v="3"/>
    <x v="2"/>
  </r>
  <r>
    <m/>
    <x v="18"/>
    <x v="3"/>
    <x v="3"/>
    <x v="2"/>
  </r>
  <r>
    <m/>
    <x v="18"/>
    <x v="3"/>
    <x v="3"/>
    <x v="2"/>
  </r>
  <r>
    <m/>
    <x v="18"/>
    <x v="3"/>
    <x v="3"/>
    <x v="2"/>
  </r>
  <r>
    <m/>
    <x v="18"/>
    <x v="3"/>
    <x v="3"/>
    <x v="2"/>
  </r>
  <r>
    <m/>
    <x v="108"/>
    <x v="3"/>
    <x v="6"/>
    <x v="2"/>
  </r>
  <r>
    <m/>
    <x v="109"/>
    <x v="3"/>
    <x v="6"/>
    <x v="2"/>
  </r>
  <r>
    <m/>
    <x v="110"/>
    <x v="3"/>
    <x v="9"/>
    <x v="2"/>
  </r>
  <r>
    <m/>
    <x v="111"/>
    <x v="3"/>
    <x v="12"/>
    <x v="2"/>
  </r>
  <r>
    <m/>
    <x v="112"/>
    <x v="3"/>
    <x v="12"/>
    <x v="2"/>
  </r>
  <r>
    <m/>
    <x v="113"/>
    <x v="3"/>
    <x v="1"/>
    <x v="2"/>
  </r>
  <r>
    <m/>
    <x v="113"/>
    <x v="3"/>
    <x v="1"/>
    <x v="2"/>
  </r>
  <r>
    <m/>
    <x v="114"/>
    <x v="3"/>
    <x v="11"/>
    <x v="5"/>
  </r>
  <r>
    <m/>
    <x v="115"/>
    <x v="3"/>
    <x v="7"/>
    <x v="5"/>
  </r>
  <r>
    <m/>
    <x v="116"/>
    <x v="3"/>
    <x v="12"/>
    <x v="5"/>
  </r>
  <r>
    <m/>
    <x v="30"/>
    <x v="4"/>
    <x v="8"/>
    <x v="4"/>
  </r>
  <r>
    <m/>
    <x v="117"/>
    <x v="4"/>
    <x v="1"/>
    <x v="0"/>
  </r>
  <r>
    <m/>
    <x v="118"/>
    <x v="4"/>
    <x v="5"/>
    <x v="0"/>
  </r>
  <r>
    <m/>
    <x v="118"/>
    <x v="4"/>
    <x v="5"/>
    <x v="0"/>
  </r>
  <r>
    <m/>
    <x v="40"/>
    <x v="4"/>
    <x v="5"/>
    <x v="0"/>
  </r>
  <r>
    <m/>
    <x v="40"/>
    <x v="4"/>
    <x v="5"/>
    <x v="0"/>
  </r>
  <r>
    <m/>
    <x v="22"/>
    <x v="4"/>
    <x v="6"/>
    <x v="1"/>
  </r>
  <r>
    <m/>
    <x v="22"/>
    <x v="4"/>
    <x v="6"/>
    <x v="1"/>
  </r>
  <r>
    <m/>
    <x v="119"/>
    <x v="4"/>
    <x v="6"/>
    <x v="1"/>
  </r>
  <r>
    <m/>
    <x v="50"/>
    <x v="4"/>
    <x v="10"/>
    <x v="1"/>
  </r>
  <r>
    <m/>
    <x v="50"/>
    <x v="4"/>
    <x v="10"/>
    <x v="1"/>
  </r>
  <r>
    <m/>
    <x v="50"/>
    <x v="4"/>
    <x v="10"/>
    <x v="1"/>
  </r>
  <r>
    <m/>
    <x v="50"/>
    <x v="4"/>
    <x v="10"/>
    <x v="1"/>
  </r>
  <r>
    <m/>
    <x v="120"/>
    <x v="4"/>
    <x v="7"/>
    <x v="1"/>
  </r>
  <r>
    <m/>
    <x v="61"/>
    <x v="4"/>
    <x v="7"/>
    <x v="1"/>
  </r>
  <r>
    <m/>
    <x v="65"/>
    <x v="4"/>
    <x v="4"/>
    <x v="1"/>
  </r>
  <r>
    <m/>
    <x v="8"/>
    <x v="4"/>
    <x v="4"/>
    <x v="1"/>
  </r>
  <r>
    <m/>
    <x v="8"/>
    <x v="4"/>
    <x v="4"/>
    <x v="1"/>
  </r>
  <r>
    <m/>
    <x v="25"/>
    <x v="4"/>
    <x v="0"/>
    <x v="1"/>
  </r>
  <r>
    <m/>
    <x v="12"/>
    <x v="4"/>
    <x v="0"/>
    <x v="1"/>
  </r>
  <r>
    <m/>
    <x v="73"/>
    <x v="4"/>
    <x v="5"/>
    <x v="1"/>
  </r>
  <r>
    <m/>
    <x v="121"/>
    <x v="4"/>
    <x v="2"/>
    <x v="3"/>
  </r>
  <r>
    <m/>
    <x v="122"/>
    <x v="4"/>
    <x v="3"/>
    <x v="3"/>
  </r>
  <r>
    <m/>
    <x v="123"/>
    <x v="4"/>
    <x v="6"/>
    <x v="3"/>
  </r>
  <r>
    <m/>
    <x v="86"/>
    <x v="4"/>
    <x v="6"/>
    <x v="3"/>
  </r>
  <r>
    <m/>
    <x v="86"/>
    <x v="4"/>
    <x v="6"/>
    <x v="3"/>
  </r>
  <r>
    <m/>
    <x v="124"/>
    <x v="4"/>
    <x v="6"/>
    <x v="3"/>
  </r>
  <r>
    <m/>
    <x v="125"/>
    <x v="4"/>
    <x v="10"/>
    <x v="3"/>
  </r>
  <r>
    <m/>
    <x v="126"/>
    <x v="4"/>
    <x v="11"/>
    <x v="3"/>
  </r>
  <r>
    <m/>
    <x v="127"/>
    <x v="4"/>
    <x v="11"/>
    <x v="3"/>
  </r>
  <r>
    <m/>
    <x v="92"/>
    <x v="4"/>
    <x v="9"/>
    <x v="3"/>
  </r>
  <r>
    <m/>
    <x v="94"/>
    <x v="4"/>
    <x v="7"/>
    <x v="3"/>
  </r>
  <r>
    <m/>
    <x v="94"/>
    <x v="4"/>
    <x v="7"/>
    <x v="3"/>
  </r>
  <r>
    <m/>
    <x v="105"/>
    <x v="4"/>
    <x v="2"/>
    <x v="2"/>
  </r>
  <r>
    <m/>
    <x v="128"/>
    <x v="4"/>
    <x v="9"/>
    <x v="2"/>
  </r>
  <r>
    <m/>
    <x v="38"/>
    <x v="5"/>
    <x v="1"/>
    <x v="0"/>
  </r>
  <r>
    <m/>
    <x v="38"/>
    <x v="5"/>
    <x v="1"/>
    <x v="0"/>
  </r>
  <r>
    <m/>
    <x v="129"/>
    <x v="5"/>
    <x v="1"/>
    <x v="0"/>
  </r>
  <r>
    <m/>
    <x v="40"/>
    <x v="5"/>
    <x v="5"/>
    <x v="0"/>
  </r>
  <r>
    <m/>
    <x v="40"/>
    <x v="5"/>
    <x v="5"/>
    <x v="0"/>
  </r>
  <r>
    <m/>
    <x v="40"/>
    <x v="5"/>
    <x v="5"/>
    <x v="0"/>
  </r>
  <r>
    <m/>
    <x v="40"/>
    <x v="5"/>
    <x v="5"/>
    <x v="0"/>
  </r>
  <r>
    <m/>
    <x v="40"/>
    <x v="5"/>
    <x v="5"/>
    <x v="0"/>
  </r>
  <r>
    <m/>
    <x v="40"/>
    <x v="5"/>
    <x v="5"/>
    <x v="0"/>
  </r>
  <r>
    <m/>
    <x v="40"/>
    <x v="5"/>
    <x v="5"/>
    <x v="0"/>
  </r>
  <r>
    <m/>
    <x v="130"/>
    <x v="5"/>
    <x v="5"/>
    <x v="0"/>
  </r>
  <r>
    <m/>
    <x v="131"/>
    <x v="5"/>
    <x v="5"/>
    <x v="0"/>
  </r>
  <r>
    <m/>
    <x v="132"/>
    <x v="5"/>
    <x v="3"/>
    <x v="1"/>
  </r>
  <r>
    <m/>
    <x v="60"/>
    <x v="5"/>
    <x v="7"/>
    <x v="1"/>
  </r>
  <r>
    <m/>
    <x v="65"/>
    <x v="5"/>
    <x v="4"/>
    <x v="1"/>
  </r>
  <r>
    <m/>
    <x v="24"/>
    <x v="5"/>
    <x v="4"/>
    <x v="1"/>
  </r>
  <r>
    <m/>
    <x v="8"/>
    <x v="5"/>
    <x v="4"/>
    <x v="1"/>
  </r>
  <r>
    <m/>
    <x v="8"/>
    <x v="5"/>
    <x v="4"/>
    <x v="1"/>
  </r>
  <r>
    <m/>
    <x v="8"/>
    <x v="5"/>
    <x v="4"/>
    <x v="1"/>
  </r>
  <r>
    <m/>
    <x v="8"/>
    <x v="5"/>
    <x v="4"/>
    <x v="1"/>
  </r>
  <r>
    <m/>
    <x v="8"/>
    <x v="5"/>
    <x v="4"/>
    <x v="1"/>
  </r>
  <r>
    <m/>
    <x v="8"/>
    <x v="5"/>
    <x v="4"/>
    <x v="1"/>
  </r>
  <r>
    <m/>
    <x v="8"/>
    <x v="5"/>
    <x v="4"/>
    <x v="1"/>
  </r>
  <r>
    <m/>
    <x v="8"/>
    <x v="5"/>
    <x v="4"/>
    <x v="1"/>
  </r>
  <r>
    <m/>
    <x v="73"/>
    <x v="5"/>
    <x v="5"/>
    <x v="1"/>
  </r>
  <r>
    <m/>
    <x v="34"/>
    <x v="5"/>
    <x v="2"/>
    <x v="3"/>
  </r>
  <r>
    <m/>
    <x v="133"/>
    <x v="5"/>
    <x v="3"/>
    <x v="3"/>
  </r>
  <r>
    <m/>
    <x v="81"/>
    <x v="5"/>
    <x v="3"/>
    <x v="3"/>
  </r>
  <r>
    <m/>
    <x v="134"/>
    <x v="5"/>
    <x v="10"/>
    <x v="2"/>
  </r>
  <r>
    <m/>
    <x v="135"/>
    <x v="5"/>
    <x v="12"/>
    <x v="2"/>
  </r>
  <r>
    <m/>
    <x v="135"/>
    <x v="5"/>
    <x v="12"/>
    <x v="2"/>
  </r>
  <r>
    <m/>
    <x v="30"/>
    <x v="6"/>
    <x v="8"/>
    <x v="4"/>
  </r>
  <r>
    <m/>
    <x v="30"/>
    <x v="6"/>
    <x v="8"/>
    <x v="4"/>
  </r>
  <r>
    <m/>
    <x v="30"/>
    <x v="6"/>
    <x v="8"/>
    <x v="4"/>
  </r>
  <r>
    <m/>
    <x v="38"/>
    <x v="6"/>
    <x v="1"/>
    <x v="0"/>
  </r>
  <r>
    <m/>
    <x v="40"/>
    <x v="6"/>
    <x v="5"/>
    <x v="0"/>
  </r>
  <r>
    <m/>
    <x v="22"/>
    <x v="6"/>
    <x v="6"/>
    <x v="1"/>
  </r>
  <r>
    <m/>
    <x v="22"/>
    <x v="6"/>
    <x v="6"/>
    <x v="1"/>
  </r>
  <r>
    <m/>
    <x v="136"/>
    <x v="6"/>
    <x v="10"/>
    <x v="1"/>
  </r>
  <r>
    <m/>
    <x v="136"/>
    <x v="6"/>
    <x v="10"/>
    <x v="1"/>
  </r>
  <r>
    <m/>
    <x v="136"/>
    <x v="6"/>
    <x v="10"/>
    <x v="1"/>
  </r>
  <r>
    <m/>
    <x v="137"/>
    <x v="6"/>
    <x v="10"/>
    <x v="1"/>
  </r>
  <r>
    <m/>
    <x v="56"/>
    <x v="6"/>
    <x v="11"/>
    <x v="1"/>
  </r>
  <r>
    <m/>
    <x v="56"/>
    <x v="6"/>
    <x v="11"/>
    <x v="1"/>
  </r>
  <r>
    <m/>
    <x v="56"/>
    <x v="6"/>
    <x v="11"/>
    <x v="1"/>
  </r>
  <r>
    <m/>
    <x v="56"/>
    <x v="6"/>
    <x v="11"/>
    <x v="1"/>
  </r>
  <r>
    <m/>
    <x v="56"/>
    <x v="6"/>
    <x v="11"/>
    <x v="1"/>
  </r>
  <r>
    <m/>
    <x v="56"/>
    <x v="6"/>
    <x v="11"/>
    <x v="1"/>
  </r>
  <r>
    <m/>
    <x v="57"/>
    <x v="6"/>
    <x v="11"/>
    <x v="1"/>
  </r>
  <r>
    <m/>
    <x v="57"/>
    <x v="6"/>
    <x v="11"/>
    <x v="1"/>
  </r>
  <r>
    <m/>
    <x v="57"/>
    <x v="6"/>
    <x v="11"/>
    <x v="1"/>
  </r>
  <r>
    <m/>
    <x v="57"/>
    <x v="6"/>
    <x v="11"/>
    <x v="1"/>
  </r>
  <r>
    <m/>
    <x v="138"/>
    <x v="6"/>
    <x v="11"/>
    <x v="1"/>
  </r>
  <r>
    <m/>
    <x v="139"/>
    <x v="6"/>
    <x v="11"/>
    <x v="1"/>
  </r>
  <r>
    <m/>
    <x v="140"/>
    <x v="6"/>
    <x v="7"/>
    <x v="1"/>
  </r>
  <r>
    <m/>
    <x v="120"/>
    <x v="6"/>
    <x v="7"/>
    <x v="1"/>
  </r>
  <r>
    <m/>
    <x v="141"/>
    <x v="6"/>
    <x v="4"/>
    <x v="1"/>
  </r>
  <r>
    <m/>
    <x v="8"/>
    <x v="6"/>
    <x v="4"/>
    <x v="1"/>
  </r>
  <r>
    <m/>
    <x v="68"/>
    <x v="6"/>
    <x v="1"/>
    <x v="1"/>
  </r>
  <r>
    <m/>
    <x v="69"/>
    <x v="6"/>
    <x v="1"/>
    <x v="1"/>
  </r>
  <r>
    <m/>
    <x v="69"/>
    <x v="6"/>
    <x v="1"/>
    <x v="1"/>
  </r>
  <r>
    <m/>
    <x v="70"/>
    <x v="6"/>
    <x v="1"/>
    <x v="1"/>
  </r>
  <r>
    <m/>
    <x v="73"/>
    <x v="6"/>
    <x v="5"/>
    <x v="1"/>
  </r>
  <r>
    <m/>
    <x v="142"/>
    <x v="6"/>
    <x v="5"/>
    <x v="1"/>
  </r>
  <r>
    <m/>
    <x v="143"/>
    <x v="6"/>
    <x v="5"/>
    <x v="1"/>
  </r>
  <r>
    <m/>
    <x v="81"/>
    <x v="6"/>
    <x v="3"/>
    <x v="3"/>
  </r>
  <r>
    <m/>
    <x v="126"/>
    <x v="6"/>
    <x v="11"/>
    <x v="3"/>
  </r>
  <r>
    <m/>
    <x v="144"/>
    <x v="6"/>
    <x v="7"/>
    <x v="3"/>
  </r>
  <r>
    <m/>
    <x v="145"/>
    <x v="6"/>
    <x v="0"/>
    <x v="3"/>
  </r>
  <r>
    <m/>
    <x v="146"/>
    <x v="6"/>
    <x v="10"/>
    <x v="2"/>
  </r>
  <r>
    <m/>
    <x v="147"/>
    <x v="6"/>
    <x v="11"/>
    <x v="2"/>
  </r>
  <r>
    <m/>
    <x v="30"/>
    <x v="7"/>
    <x v="8"/>
    <x v="4"/>
  </r>
  <r>
    <m/>
    <x v="148"/>
    <x v="7"/>
    <x v="1"/>
    <x v="0"/>
  </r>
  <r>
    <m/>
    <x v="38"/>
    <x v="7"/>
    <x v="1"/>
    <x v="0"/>
  </r>
  <r>
    <m/>
    <x v="40"/>
    <x v="7"/>
    <x v="5"/>
    <x v="0"/>
  </r>
  <r>
    <m/>
    <x v="40"/>
    <x v="7"/>
    <x v="5"/>
    <x v="0"/>
  </r>
  <r>
    <m/>
    <x v="40"/>
    <x v="7"/>
    <x v="5"/>
    <x v="0"/>
  </r>
  <r>
    <m/>
    <x v="40"/>
    <x v="7"/>
    <x v="5"/>
    <x v="0"/>
  </r>
  <r>
    <m/>
    <x v="6"/>
    <x v="7"/>
    <x v="2"/>
    <x v="1"/>
  </r>
  <r>
    <m/>
    <x v="6"/>
    <x v="7"/>
    <x v="2"/>
    <x v="1"/>
  </r>
  <r>
    <m/>
    <x v="7"/>
    <x v="7"/>
    <x v="3"/>
    <x v="1"/>
  </r>
  <r>
    <m/>
    <x v="149"/>
    <x v="7"/>
    <x v="3"/>
    <x v="1"/>
  </r>
  <r>
    <m/>
    <x v="57"/>
    <x v="7"/>
    <x v="11"/>
    <x v="1"/>
  </r>
  <r>
    <m/>
    <x v="150"/>
    <x v="7"/>
    <x v="11"/>
    <x v="1"/>
  </r>
  <r>
    <m/>
    <x v="58"/>
    <x v="7"/>
    <x v="9"/>
    <x v="1"/>
  </r>
  <r>
    <m/>
    <x v="61"/>
    <x v="7"/>
    <x v="7"/>
    <x v="1"/>
  </r>
  <r>
    <m/>
    <x v="61"/>
    <x v="7"/>
    <x v="7"/>
    <x v="1"/>
  </r>
  <r>
    <m/>
    <x v="62"/>
    <x v="7"/>
    <x v="7"/>
    <x v="1"/>
  </r>
  <r>
    <m/>
    <x v="65"/>
    <x v="7"/>
    <x v="4"/>
    <x v="1"/>
  </r>
  <r>
    <m/>
    <x v="65"/>
    <x v="7"/>
    <x v="4"/>
    <x v="1"/>
  </r>
  <r>
    <m/>
    <x v="65"/>
    <x v="7"/>
    <x v="4"/>
    <x v="1"/>
  </r>
  <r>
    <m/>
    <x v="68"/>
    <x v="7"/>
    <x v="1"/>
    <x v="1"/>
  </r>
  <r>
    <m/>
    <x v="69"/>
    <x v="7"/>
    <x v="1"/>
    <x v="1"/>
  </r>
  <r>
    <m/>
    <x v="69"/>
    <x v="7"/>
    <x v="1"/>
    <x v="1"/>
  </r>
  <r>
    <m/>
    <x v="69"/>
    <x v="7"/>
    <x v="1"/>
    <x v="1"/>
  </r>
  <r>
    <m/>
    <x v="69"/>
    <x v="7"/>
    <x v="1"/>
    <x v="1"/>
  </r>
  <r>
    <m/>
    <x v="69"/>
    <x v="7"/>
    <x v="1"/>
    <x v="1"/>
  </r>
  <r>
    <m/>
    <x v="151"/>
    <x v="7"/>
    <x v="1"/>
    <x v="1"/>
  </r>
  <r>
    <m/>
    <x v="73"/>
    <x v="7"/>
    <x v="5"/>
    <x v="1"/>
  </r>
  <r>
    <m/>
    <x v="73"/>
    <x v="7"/>
    <x v="5"/>
    <x v="1"/>
  </r>
  <r>
    <m/>
    <x v="27"/>
    <x v="7"/>
    <x v="5"/>
    <x v="1"/>
  </r>
  <r>
    <m/>
    <x v="152"/>
    <x v="7"/>
    <x v="5"/>
    <x v="1"/>
  </r>
  <r>
    <m/>
    <x v="153"/>
    <x v="7"/>
    <x v="2"/>
    <x v="3"/>
  </r>
  <r>
    <m/>
    <x v="121"/>
    <x v="7"/>
    <x v="2"/>
    <x v="3"/>
  </r>
  <r>
    <m/>
    <x v="83"/>
    <x v="7"/>
    <x v="3"/>
    <x v="3"/>
  </r>
  <r>
    <m/>
    <x v="122"/>
    <x v="7"/>
    <x v="3"/>
    <x v="3"/>
  </r>
  <r>
    <m/>
    <x v="154"/>
    <x v="7"/>
    <x v="5"/>
    <x v="3"/>
  </r>
  <r>
    <m/>
    <x v="155"/>
    <x v="7"/>
    <x v="3"/>
    <x v="2"/>
  </r>
  <r>
    <m/>
    <x v="8"/>
    <x v="8"/>
    <x v="4"/>
    <x v="1"/>
  </r>
  <r>
    <m/>
    <x v="68"/>
    <x v="8"/>
    <x v="1"/>
    <x v="1"/>
  </r>
  <r>
    <m/>
    <x v="68"/>
    <x v="8"/>
    <x v="1"/>
    <x v="1"/>
  </r>
  <r>
    <m/>
    <x v="76"/>
    <x v="8"/>
    <x v="5"/>
    <x v="1"/>
  </r>
  <r>
    <m/>
    <x v="30"/>
    <x v="9"/>
    <x v="8"/>
    <x v="4"/>
  </r>
  <r>
    <m/>
    <x v="30"/>
    <x v="9"/>
    <x v="8"/>
    <x v="4"/>
  </r>
  <r>
    <m/>
    <x v="30"/>
    <x v="9"/>
    <x v="8"/>
    <x v="4"/>
  </r>
  <r>
    <m/>
    <x v="30"/>
    <x v="9"/>
    <x v="8"/>
    <x v="4"/>
  </r>
  <r>
    <m/>
    <x v="30"/>
    <x v="9"/>
    <x v="8"/>
    <x v="4"/>
  </r>
  <r>
    <m/>
    <x v="30"/>
    <x v="9"/>
    <x v="8"/>
    <x v="4"/>
  </r>
  <r>
    <m/>
    <x v="30"/>
    <x v="9"/>
    <x v="8"/>
    <x v="4"/>
  </r>
  <r>
    <m/>
    <x v="30"/>
    <x v="9"/>
    <x v="8"/>
    <x v="4"/>
  </r>
  <r>
    <m/>
    <x v="30"/>
    <x v="9"/>
    <x v="8"/>
    <x v="4"/>
  </r>
  <r>
    <m/>
    <x v="30"/>
    <x v="9"/>
    <x v="8"/>
    <x v="4"/>
  </r>
  <r>
    <m/>
    <x v="30"/>
    <x v="9"/>
    <x v="8"/>
    <x v="4"/>
  </r>
  <r>
    <m/>
    <x v="30"/>
    <x v="9"/>
    <x v="8"/>
    <x v="4"/>
  </r>
  <r>
    <m/>
    <x v="30"/>
    <x v="9"/>
    <x v="8"/>
    <x v="4"/>
  </r>
  <r>
    <m/>
    <x v="30"/>
    <x v="9"/>
    <x v="8"/>
    <x v="4"/>
  </r>
  <r>
    <m/>
    <x v="30"/>
    <x v="9"/>
    <x v="8"/>
    <x v="4"/>
  </r>
  <r>
    <m/>
    <x v="30"/>
    <x v="9"/>
    <x v="8"/>
    <x v="4"/>
  </r>
  <r>
    <m/>
    <x v="30"/>
    <x v="9"/>
    <x v="8"/>
    <x v="4"/>
  </r>
  <r>
    <m/>
    <x v="30"/>
    <x v="9"/>
    <x v="8"/>
    <x v="4"/>
  </r>
  <r>
    <m/>
    <x v="30"/>
    <x v="9"/>
    <x v="8"/>
    <x v="4"/>
  </r>
  <r>
    <m/>
    <x v="30"/>
    <x v="9"/>
    <x v="8"/>
    <x v="4"/>
  </r>
  <r>
    <m/>
    <x v="30"/>
    <x v="9"/>
    <x v="8"/>
    <x v="4"/>
  </r>
  <r>
    <m/>
    <x v="30"/>
    <x v="9"/>
    <x v="8"/>
    <x v="4"/>
  </r>
  <r>
    <m/>
    <x v="30"/>
    <x v="9"/>
    <x v="8"/>
    <x v="4"/>
  </r>
  <r>
    <m/>
    <x v="30"/>
    <x v="9"/>
    <x v="8"/>
    <x v="4"/>
  </r>
  <r>
    <m/>
    <x v="30"/>
    <x v="9"/>
    <x v="8"/>
    <x v="4"/>
  </r>
  <r>
    <m/>
    <x v="30"/>
    <x v="9"/>
    <x v="8"/>
    <x v="4"/>
  </r>
  <r>
    <m/>
    <x v="30"/>
    <x v="9"/>
    <x v="8"/>
    <x v="4"/>
  </r>
  <r>
    <m/>
    <x v="30"/>
    <x v="9"/>
    <x v="8"/>
    <x v="4"/>
  </r>
  <r>
    <m/>
    <x v="30"/>
    <x v="9"/>
    <x v="8"/>
    <x v="4"/>
  </r>
  <r>
    <m/>
    <x v="30"/>
    <x v="9"/>
    <x v="8"/>
    <x v="4"/>
  </r>
  <r>
    <m/>
    <x v="30"/>
    <x v="9"/>
    <x v="8"/>
    <x v="4"/>
  </r>
  <r>
    <m/>
    <x v="30"/>
    <x v="9"/>
    <x v="8"/>
    <x v="4"/>
  </r>
  <r>
    <m/>
    <x v="30"/>
    <x v="9"/>
    <x v="8"/>
    <x v="4"/>
  </r>
  <r>
    <m/>
    <x v="38"/>
    <x v="9"/>
    <x v="1"/>
    <x v="0"/>
  </r>
  <r>
    <m/>
    <x v="56"/>
    <x v="9"/>
    <x v="11"/>
    <x v="1"/>
  </r>
  <r>
    <m/>
    <x v="156"/>
    <x v="9"/>
    <x v="9"/>
    <x v="1"/>
  </r>
  <r>
    <m/>
    <x v="157"/>
    <x v="9"/>
    <x v="4"/>
    <x v="1"/>
  </r>
  <r>
    <m/>
    <x v="9"/>
    <x v="9"/>
    <x v="0"/>
    <x v="1"/>
  </r>
  <r>
    <m/>
    <x v="158"/>
    <x v="9"/>
    <x v="1"/>
    <x v="1"/>
  </r>
  <r>
    <m/>
    <x v="159"/>
    <x v="9"/>
    <x v="1"/>
    <x v="1"/>
  </r>
  <r>
    <m/>
    <x v="70"/>
    <x v="9"/>
    <x v="1"/>
    <x v="1"/>
  </r>
  <r>
    <m/>
    <x v="70"/>
    <x v="9"/>
    <x v="1"/>
    <x v="1"/>
  </r>
  <r>
    <m/>
    <x v="70"/>
    <x v="9"/>
    <x v="1"/>
    <x v="1"/>
  </r>
  <r>
    <m/>
    <x v="70"/>
    <x v="9"/>
    <x v="1"/>
    <x v="1"/>
  </r>
  <r>
    <m/>
    <x v="71"/>
    <x v="9"/>
    <x v="1"/>
    <x v="1"/>
  </r>
  <r>
    <m/>
    <x v="142"/>
    <x v="9"/>
    <x v="5"/>
    <x v="1"/>
  </r>
  <r>
    <m/>
    <x v="27"/>
    <x v="9"/>
    <x v="5"/>
    <x v="1"/>
  </r>
  <r>
    <m/>
    <x v="160"/>
    <x v="9"/>
    <x v="5"/>
    <x v="1"/>
  </r>
  <r>
    <m/>
    <x v="161"/>
    <x v="9"/>
    <x v="5"/>
    <x v="1"/>
  </r>
  <r>
    <m/>
    <x v="76"/>
    <x v="9"/>
    <x v="5"/>
    <x v="1"/>
  </r>
  <r>
    <m/>
    <x v="76"/>
    <x v="9"/>
    <x v="5"/>
    <x v="1"/>
  </r>
  <r>
    <m/>
    <x v="76"/>
    <x v="9"/>
    <x v="5"/>
    <x v="1"/>
  </r>
  <r>
    <m/>
    <x v="76"/>
    <x v="9"/>
    <x v="5"/>
    <x v="1"/>
  </r>
  <r>
    <m/>
    <x v="76"/>
    <x v="9"/>
    <x v="5"/>
    <x v="1"/>
  </r>
  <r>
    <m/>
    <x v="76"/>
    <x v="9"/>
    <x v="5"/>
    <x v="1"/>
  </r>
  <r>
    <m/>
    <x v="76"/>
    <x v="9"/>
    <x v="5"/>
    <x v="1"/>
  </r>
  <r>
    <m/>
    <x v="76"/>
    <x v="9"/>
    <x v="5"/>
    <x v="1"/>
  </r>
  <r>
    <m/>
    <x v="77"/>
    <x v="9"/>
    <x v="5"/>
    <x v="1"/>
  </r>
  <r>
    <m/>
    <x v="77"/>
    <x v="9"/>
    <x v="5"/>
    <x v="1"/>
  </r>
  <r>
    <m/>
    <x v="77"/>
    <x v="9"/>
    <x v="5"/>
    <x v="1"/>
  </r>
  <r>
    <m/>
    <x v="77"/>
    <x v="9"/>
    <x v="5"/>
    <x v="1"/>
  </r>
  <r>
    <m/>
    <x v="77"/>
    <x v="9"/>
    <x v="5"/>
    <x v="1"/>
  </r>
  <r>
    <m/>
    <x v="77"/>
    <x v="9"/>
    <x v="5"/>
    <x v="1"/>
  </r>
  <r>
    <m/>
    <x v="77"/>
    <x v="9"/>
    <x v="5"/>
    <x v="1"/>
  </r>
  <r>
    <m/>
    <x v="77"/>
    <x v="9"/>
    <x v="5"/>
    <x v="1"/>
  </r>
  <r>
    <m/>
    <x v="77"/>
    <x v="9"/>
    <x v="5"/>
    <x v="1"/>
  </r>
  <r>
    <m/>
    <x v="77"/>
    <x v="9"/>
    <x v="5"/>
    <x v="1"/>
  </r>
  <r>
    <m/>
    <x v="77"/>
    <x v="9"/>
    <x v="5"/>
    <x v="1"/>
  </r>
  <r>
    <m/>
    <x v="77"/>
    <x v="9"/>
    <x v="5"/>
    <x v="1"/>
  </r>
  <r>
    <m/>
    <x v="77"/>
    <x v="9"/>
    <x v="5"/>
    <x v="1"/>
  </r>
  <r>
    <m/>
    <x v="77"/>
    <x v="9"/>
    <x v="5"/>
    <x v="1"/>
  </r>
  <r>
    <m/>
    <x v="77"/>
    <x v="9"/>
    <x v="5"/>
    <x v="1"/>
  </r>
  <r>
    <m/>
    <x v="143"/>
    <x v="9"/>
    <x v="5"/>
    <x v="1"/>
  </r>
  <r>
    <m/>
    <x v="143"/>
    <x v="9"/>
    <x v="5"/>
    <x v="1"/>
  </r>
  <r>
    <m/>
    <x v="162"/>
    <x v="9"/>
    <x v="2"/>
    <x v="3"/>
  </r>
  <r>
    <m/>
    <x v="79"/>
    <x v="9"/>
    <x v="2"/>
    <x v="3"/>
  </r>
  <r>
    <m/>
    <x v="82"/>
    <x v="9"/>
    <x v="3"/>
    <x v="3"/>
  </r>
  <r>
    <m/>
    <x v="125"/>
    <x v="9"/>
    <x v="10"/>
    <x v="3"/>
  </r>
  <r>
    <m/>
    <x v="163"/>
    <x v="9"/>
    <x v="9"/>
    <x v="3"/>
  </r>
  <r>
    <m/>
    <x v="164"/>
    <x v="9"/>
    <x v="7"/>
    <x v="3"/>
  </r>
  <r>
    <m/>
    <x v="165"/>
    <x v="9"/>
    <x v="4"/>
    <x v="3"/>
  </r>
  <r>
    <m/>
    <x v="166"/>
    <x v="10"/>
    <x v="5"/>
    <x v="0"/>
  </r>
  <r>
    <m/>
    <x v="167"/>
    <x v="10"/>
    <x v="6"/>
    <x v="1"/>
  </r>
  <r>
    <m/>
    <x v="168"/>
    <x v="10"/>
    <x v="6"/>
    <x v="1"/>
  </r>
  <r>
    <m/>
    <x v="169"/>
    <x v="10"/>
    <x v="10"/>
    <x v="1"/>
  </r>
  <r>
    <m/>
    <x v="137"/>
    <x v="10"/>
    <x v="10"/>
    <x v="1"/>
  </r>
  <r>
    <m/>
    <x v="138"/>
    <x v="10"/>
    <x v="11"/>
    <x v="1"/>
  </r>
  <r>
    <m/>
    <x v="61"/>
    <x v="10"/>
    <x v="7"/>
    <x v="1"/>
  </r>
  <r>
    <m/>
    <x v="61"/>
    <x v="10"/>
    <x v="7"/>
    <x v="1"/>
  </r>
  <r>
    <m/>
    <x v="170"/>
    <x v="10"/>
    <x v="12"/>
    <x v="1"/>
  </r>
  <r>
    <m/>
    <x v="171"/>
    <x v="10"/>
    <x v="12"/>
    <x v="1"/>
  </r>
  <r>
    <m/>
    <x v="171"/>
    <x v="10"/>
    <x v="12"/>
    <x v="1"/>
  </r>
  <r>
    <m/>
    <x v="171"/>
    <x v="10"/>
    <x v="12"/>
    <x v="1"/>
  </r>
  <r>
    <m/>
    <x v="171"/>
    <x v="10"/>
    <x v="12"/>
    <x v="1"/>
  </r>
  <r>
    <m/>
    <x v="74"/>
    <x v="10"/>
    <x v="5"/>
    <x v="1"/>
  </r>
  <r>
    <m/>
    <x v="172"/>
    <x v="10"/>
    <x v="5"/>
    <x v="1"/>
  </r>
  <r>
    <m/>
    <x v="152"/>
    <x v="10"/>
    <x v="5"/>
    <x v="1"/>
  </r>
  <r>
    <m/>
    <x v="152"/>
    <x v="10"/>
    <x v="5"/>
    <x v="1"/>
  </r>
  <r>
    <m/>
    <x v="152"/>
    <x v="10"/>
    <x v="5"/>
    <x v="1"/>
  </r>
  <r>
    <m/>
    <x v="152"/>
    <x v="10"/>
    <x v="5"/>
    <x v="1"/>
  </r>
  <r>
    <m/>
    <x v="173"/>
    <x v="10"/>
    <x v="5"/>
    <x v="1"/>
  </r>
  <r>
    <m/>
    <x v="76"/>
    <x v="10"/>
    <x v="5"/>
    <x v="1"/>
  </r>
  <r>
    <m/>
    <x v="76"/>
    <x v="10"/>
    <x v="5"/>
    <x v="1"/>
  </r>
  <r>
    <m/>
    <x v="76"/>
    <x v="10"/>
    <x v="5"/>
    <x v="1"/>
  </r>
  <r>
    <m/>
    <x v="76"/>
    <x v="10"/>
    <x v="5"/>
    <x v="1"/>
  </r>
  <r>
    <m/>
    <x v="76"/>
    <x v="10"/>
    <x v="5"/>
    <x v="1"/>
  </r>
  <r>
    <m/>
    <x v="76"/>
    <x v="10"/>
    <x v="5"/>
    <x v="1"/>
  </r>
  <r>
    <m/>
    <x v="76"/>
    <x v="10"/>
    <x v="5"/>
    <x v="1"/>
  </r>
  <r>
    <m/>
    <x v="77"/>
    <x v="10"/>
    <x v="5"/>
    <x v="1"/>
  </r>
  <r>
    <m/>
    <x v="77"/>
    <x v="10"/>
    <x v="5"/>
    <x v="1"/>
  </r>
  <r>
    <m/>
    <x v="77"/>
    <x v="10"/>
    <x v="5"/>
    <x v="1"/>
  </r>
  <r>
    <m/>
    <x v="77"/>
    <x v="10"/>
    <x v="5"/>
    <x v="1"/>
  </r>
  <r>
    <m/>
    <x v="77"/>
    <x v="10"/>
    <x v="5"/>
    <x v="1"/>
  </r>
  <r>
    <m/>
    <x v="77"/>
    <x v="10"/>
    <x v="5"/>
    <x v="1"/>
  </r>
  <r>
    <m/>
    <x v="77"/>
    <x v="10"/>
    <x v="5"/>
    <x v="1"/>
  </r>
  <r>
    <m/>
    <x v="77"/>
    <x v="10"/>
    <x v="5"/>
    <x v="1"/>
  </r>
  <r>
    <m/>
    <x v="77"/>
    <x v="10"/>
    <x v="5"/>
    <x v="1"/>
  </r>
  <r>
    <m/>
    <x v="77"/>
    <x v="10"/>
    <x v="5"/>
    <x v="1"/>
  </r>
  <r>
    <m/>
    <x v="77"/>
    <x v="10"/>
    <x v="5"/>
    <x v="1"/>
  </r>
  <r>
    <m/>
    <x v="77"/>
    <x v="10"/>
    <x v="5"/>
    <x v="1"/>
  </r>
  <r>
    <m/>
    <x v="77"/>
    <x v="10"/>
    <x v="5"/>
    <x v="1"/>
  </r>
  <r>
    <m/>
    <x v="77"/>
    <x v="10"/>
    <x v="5"/>
    <x v="1"/>
  </r>
  <r>
    <m/>
    <x v="77"/>
    <x v="10"/>
    <x v="5"/>
    <x v="1"/>
  </r>
  <r>
    <m/>
    <x v="77"/>
    <x v="10"/>
    <x v="5"/>
    <x v="1"/>
  </r>
  <r>
    <m/>
    <x v="77"/>
    <x v="10"/>
    <x v="5"/>
    <x v="1"/>
  </r>
  <r>
    <m/>
    <x v="77"/>
    <x v="10"/>
    <x v="5"/>
    <x v="1"/>
  </r>
  <r>
    <m/>
    <x v="77"/>
    <x v="10"/>
    <x v="5"/>
    <x v="1"/>
  </r>
  <r>
    <m/>
    <x v="77"/>
    <x v="10"/>
    <x v="5"/>
    <x v="1"/>
  </r>
  <r>
    <m/>
    <x v="77"/>
    <x v="10"/>
    <x v="5"/>
    <x v="1"/>
  </r>
  <r>
    <m/>
    <x v="77"/>
    <x v="10"/>
    <x v="5"/>
    <x v="1"/>
  </r>
  <r>
    <m/>
    <x v="77"/>
    <x v="10"/>
    <x v="5"/>
    <x v="1"/>
  </r>
  <r>
    <m/>
    <x v="77"/>
    <x v="10"/>
    <x v="5"/>
    <x v="1"/>
  </r>
  <r>
    <m/>
    <x v="77"/>
    <x v="10"/>
    <x v="5"/>
    <x v="1"/>
  </r>
  <r>
    <m/>
    <x v="77"/>
    <x v="10"/>
    <x v="5"/>
    <x v="1"/>
  </r>
  <r>
    <m/>
    <x v="77"/>
    <x v="10"/>
    <x v="5"/>
    <x v="1"/>
  </r>
  <r>
    <m/>
    <x v="143"/>
    <x v="10"/>
    <x v="5"/>
    <x v="1"/>
  </r>
  <r>
    <m/>
    <x v="143"/>
    <x v="10"/>
    <x v="5"/>
    <x v="1"/>
  </r>
  <r>
    <m/>
    <x v="143"/>
    <x v="10"/>
    <x v="5"/>
    <x v="1"/>
  </r>
  <r>
    <m/>
    <x v="143"/>
    <x v="10"/>
    <x v="5"/>
    <x v="1"/>
  </r>
  <r>
    <m/>
    <x v="143"/>
    <x v="10"/>
    <x v="5"/>
    <x v="1"/>
  </r>
  <r>
    <m/>
    <x v="143"/>
    <x v="10"/>
    <x v="5"/>
    <x v="1"/>
  </r>
  <r>
    <m/>
    <x v="143"/>
    <x v="10"/>
    <x v="5"/>
    <x v="1"/>
  </r>
  <r>
    <m/>
    <x v="143"/>
    <x v="10"/>
    <x v="5"/>
    <x v="1"/>
  </r>
  <r>
    <m/>
    <x v="143"/>
    <x v="10"/>
    <x v="5"/>
    <x v="1"/>
  </r>
  <r>
    <m/>
    <x v="143"/>
    <x v="10"/>
    <x v="5"/>
    <x v="1"/>
  </r>
  <r>
    <m/>
    <x v="143"/>
    <x v="10"/>
    <x v="5"/>
    <x v="1"/>
  </r>
  <r>
    <m/>
    <x v="30"/>
    <x v="11"/>
    <x v="8"/>
    <x v="4"/>
  </r>
  <r>
    <m/>
    <x v="30"/>
    <x v="11"/>
    <x v="8"/>
    <x v="4"/>
  </r>
  <r>
    <m/>
    <x v="30"/>
    <x v="11"/>
    <x v="8"/>
    <x v="4"/>
  </r>
  <r>
    <m/>
    <x v="30"/>
    <x v="11"/>
    <x v="8"/>
    <x v="4"/>
  </r>
  <r>
    <m/>
    <x v="30"/>
    <x v="11"/>
    <x v="8"/>
    <x v="4"/>
  </r>
  <r>
    <m/>
    <x v="118"/>
    <x v="11"/>
    <x v="5"/>
    <x v="0"/>
  </r>
  <r>
    <m/>
    <x v="40"/>
    <x v="11"/>
    <x v="5"/>
    <x v="0"/>
  </r>
  <r>
    <m/>
    <x v="50"/>
    <x v="11"/>
    <x v="10"/>
    <x v="1"/>
  </r>
  <r>
    <m/>
    <x v="174"/>
    <x v="11"/>
    <x v="11"/>
    <x v="1"/>
  </r>
  <r>
    <m/>
    <x v="8"/>
    <x v="11"/>
    <x v="4"/>
    <x v="1"/>
  </r>
  <r>
    <m/>
    <x v="175"/>
    <x v="11"/>
    <x v="1"/>
    <x v="1"/>
  </r>
  <r>
    <m/>
    <x v="176"/>
    <x v="11"/>
    <x v="1"/>
    <x v="1"/>
  </r>
  <r>
    <m/>
    <x v="172"/>
    <x v="11"/>
    <x v="5"/>
    <x v="1"/>
  </r>
  <r>
    <m/>
    <x v="160"/>
    <x v="11"/>
    <x v="5"/>
    <x v="1"/>
  </r>
  <r>
    <m/>
    <x v="77"/>
    <x v="11"/>
    <x v="5"/>
    <x v="1"/>
  </r>
  <r>
    <m/>
    <x v="77"/>
    <x v="11"/>
    <x v="5"/>
    <x v="1"/>
  </r>
  <r>
    <m/>
    <x v="143"/>
    <x v="11"/>
    <x v="5"/>
    <x v="1"/>
  </r>
  <r>
    <m/>
    <x v="143"/>
    <x v="11"/>
    <x v="5"/>
    <x v="1"/>
  </r>
  <r>
    <m/>
    <x v="143"/>
    <x v="11"/>
    <x v="5"/>
    <x v="1"/>
  </r>
  <r>
    <m/>
    <x v="79"/>
    <x v="11"/>
    <x v="2"/>
    <x v="3"/>
  </r>
  <r>
    <m/>
    <x v="125"/>
    <x v="11"/>
    <x v="10"/>
    <x v="3"/>
  </r>
  <r>
    <m/>
    <x v="30"/>
    <x v="12"/>
    <x v="8"/>
    <x v="4"/>
  </r>
  <r>
    <m/>
    <x v="30"/>
    <x v="12"/>
    <x v="8"/>
    <x v="4"/>
  </r>
  <r>
    <m/>
    <x v="30"/>
    <x v="12"/>
    <x v="8"/>
    <x v="4"/>
  </r>
  <r>
    <m/>
    <x v="30"/>
    <x v="12"/>
    <x v="8"/>
    <x v="4"/>
  </r>
  <r>
    <m/>
    <x v="30"/>
    <x v="12"/>
    <x v="8"/>
    <x v="4"/>
  </r>
  <r>
    <m/>
    <x v="30"/>
    <x v="12"/>
    <x v="8"/>
    <x v="4"/>
  </r>
  <r>
    <m/>
    <x v="30"/>
    <x v="12"/>
    <x v="8"/>
    <x v="4"/>
  </r>
  <r>
    <m/>
    <x v="30"/>
    <x v="12"/>
    <x v="8"/>
    <x v="4"/>
  </r>
  <r>
    <m/>
    <x v="30"/>
    <x v="12"/>
    <x v="8"/>
    <x v="4"/>
  </r>
  <r>
    <m/>
    <x v="30"/>
    <x v="12"/>
    <x v="8"/>
    <x v="4"/>
  </r>
  <r>
    <m/>
    <x v="30"/>
    <x v="12"/>
    <x v="8"/>
    <x v="4"/>
  </r>
  <r>
    <m/>
    <x v="30"/>
    <x v="12"/>
    <x v="8"/>
    <x v="4"/>
  </r>
  <r>
    <m/>
    <x v="30"/>
    <x v="12"/>
    <x v="8"/>
    <x v="4"/>
  </r>
  <r>
    <m/>
    <x v="30"/>
    <x v="12"/>
    <x v="8"/>
    <x v="4"/>
  </r>
  <r>
    <m/>
    <x v="30"/>
    <x v="12"/>
    <x v="8"/>
    <x v="4"/>
  </r>
  <r>
    <m/>
    <x v="30"/>
    <x v="12"/>
    <x v="8"/>
    <x v="4"/>
  </r>
  <r>
    <m/>
    <x v="30"/>
    <x v="12"/>
    <x v="8"/>
    <x v="4"/>
  </r>
  <r>
    <m/>
    <x v="30"/>
    <x v="12"/>
    <x v="8"/>
    <x v="4"/>
  </r>
  <r>
    <m/>
    <x v="30"/>
    <x v="12"/>
    <x v="8"/>
    <x v="4"/>
  </r>
  <r>
    <m/>
    <x v="30"/>
    <x v="12"/>
    <x v="8"/>
    <x v="4"/>
  </r>
  <r>
    <m/>
    <x v="30"/>
    <x v="12"/>
    <x v="8"/>
    <x v="4"/>
  </r>
  <r>
    <m/>
    <x v="30"/>
    <x v="12"/>
    <x v="8"/>
    <x v="4"/>
  </r>
  <r>
    <m/>
    <x v="30"/>
    <x v="12"/>
    <x v="8"/>
    <x v="4"/>
  </r>
  <r>
    <m/>
    <x v="30"/>
    <x v="12"/>
    <x v="8"/>
    <x v="4"/>
  </r>
  <r>
    <m/>
    <x v="30"/>
    <x v="12"/>
    <x v="8"/>
    <x v="4"/>
  </r>
  <r>
    <m/>
    <x v="30"/>
    <x v="12"/>
    <x v="8"/>
    <x v="4"/>
  </r>
  <r>
    <m/>
    <x v="30"/>
    <x v="12"/>
    <x v="8"/>
    <x v="4"/>
  </r>
  <r>
    <m/>
    <x v="30"/>
    <x v="12"/>
    <x v="8"/>
    <x v="4"/>
  </r>
  <r>
    <m/>
    <x v="30"/>
    <x v="12"/>
    <x v="8"/>
    <x v="4"/>
  </r>
  <r>
    <m/>
    <x v="30"/>
    <x v="12"/>
    <x v="8"/>
    <x v="4"/>
  </r>
  <r>
    <m/>
    <x v="30"/>
    <x v="12"/>
    <x v="8"/>
    <x v="4"/>
  </r>
  <r>
    <m/>
    <x v="30"/>
    <x v="12"/>
    <x v="8"/>
    <x v="4"/>
  </r>
  <r>
    <m/>
    <x v="30"/>
    <x v="12"/>
    <x v="8"/>
    <x v="4"/>
  </r>
  <r>
    <m/>
    <x v="30"/>
    <x v="12"/>
    <x v="8"/>
    <x v="4"/>
  </r>
  <r>
    <m/>
    <x v="30"/>
    <x v="12"/>
    <x v="8"/>
    <x v="4"/>
  </r>
  <r>
    <m/>
    <x v="30"/>
    <x v="12"/>
    <x v="8"/>
    <x v="4"/>
  </r>
  <r>
    <m/>
    <x v="30"/>
    <x v="12"/>
    <x v="8"/>
    <x v="4"/>
  </r>
  <r>
    <m/>
    <x v="30"/>
    <x v="12"/>
    <x v="8"/>
    <x v="4"/>
  </r>
  <r>
    <m/>
    <x v="30"/>
    <x v="12"/>
    <x v="8"/>
    <x v="4"/>
  </r>
  <r>
    <m/>
    <x v="30"/>
    <x v="12"/>
    <x v="8"/>
    <x v="4"/>
  </r>
  <r>
    <m/>
    <x v="30"/>
    <x v="12"/>
    <x v="8"/>
    <x v="4"/>
  </r>
  <r>
    <m/>
    <x v="177"/>
    <x v="12"/>
    <x v="5"/>
    <x v="0"/>
  </r>
  <r>
    <m/>
    <x v="40"/>
    <x v="12"/>
    <x v="5"/>
    <x v="0"/>
  </r>
  <r>
    <m/>
    <x v="40"/>
    <x v="12"/>
    <x v="5"/>
    <x v="0"/>
  </r>
  <r>
    <m/>
    <x v="40"/>
    <x v="12"/>
    <x v="5"/>
    <x v="0"/>
  </r>
  <r>
    <m/>
    <x v="178"/>
    <x v="12"/>
    <x v="9"/>
    <x v="1"/>
  </r>
  <r>
    <m/>
    <x v="175"/>
    <x v="12"/>
    <x v="1"/>
    <x v="1"/>
  </r>
  <r>
    <m/>
    <x v="152"/>
    <x v="12"/>
    <x v="5"/>
    <x v="1"/>
  </r>
  <r>
    <m/>
    <x v="152"/>
    <x v="12"/>
    <x v="5"/>
    <x v="1"/>
  </r>
  <r>
    <m/>
    <x v="76"/>
    <x v="12"/>
    <x v="5"/>
    <x v="1"/>
  </r>
  <r>
    <m/>
    <x v="76"/>
    <x v="12"/>
    <x v="5"/>
    <x v="1"/>
  </r>
  <r>
    <m/>
    <x v="76"/>
    <x v="12"/>
    <x v="5"/>
    <x v="1"/>
  </r>
  <r>
    <m/>
    <x v="76"/>
    <x v="12"/>
    <x v="5"/>
    <x v="1"/>
  </r>
  <r>
    <m/>
    <x v="76"/>
    <x v="12"/>
    <x v="5"/>
    <x v="1"/>
  </r>
  <r>
    <m/>
    <x v="77"/>
    <x v="12"/>
    <x v="5"/>
    <x v="1"/>
  </r>
  <r>
    <m/>
    <x v="77"/>
    <x v="12"/>
    <x v="5"/>
    <x v="1"/>
  </r>
  <r>
    <m/>
    <x v="77"/>
    <x v="12"/>
    <x v="5"/>
    <x v="1"/>
  </r>
  <r>
    <m/>
    <x v="77"/>
    <x v="12"/>
    <x v="5"/>
    <x v="1"/>
  </r>
  <r>
    <m/>
    <x v="77"/>
    <x v="12"/>
    <x v="5"/>
    <x v="1"/>
  </r>
  <r>
    <m/>
    <x v="77"/>
    <x v="12"/>
    <x v="5"/>
    <x v="1"/>
  </r>
  <r>
    <m/>
    <x v="77"/>
    <x v="12"/>
    <x v="5"/>
    <x v="1"/>
  </r>
  <r>
    <m/>
    <x v="77"/>
    <x v="12"/>
    <x v="5"/>
    <x v="1"/>
  </r>
  <r>
    <m/>
    <x v="77"/>
    <x v="12"/>
    <x v="5"/>
    <x v="1"/>
  </r>
  <r>
    <m/>
    <x v="77"/>
    <x v="12"/>
    <x v="5"/>
    <x v="1"/>
  </r>
  <r>
    <m/>
    <x v="77"/>
    <x v="12"/>
    <x v="5"/>
    <x v="1"/>
  </r>
  <r>
    <m/>
    <x v="77"/>
    <x v="12"/>
    <x v="5"/>
    <x v="1"/>
  </r>
  <r>
    <m/>
    <x v="77"/>
    <x v="12"/>
    <x v="5"/>
    <x v="1"/>
  </r>
  <r>
    <m/>
    <x v="143"/>
    <x v="12"/>
    <x v="5"/>
    <x v="1"/>
  </r>
  <r>
    <m/>
    <x v="79"/>
    <x v="12"/>
    <x v="2"/>
    <x v="3"/>
  </r>
  <r>
    <m/>
    <x v="179"/>
    <x v="12"/>
    <x v="5"/>
    <x v="3"/>
  </r>
  <r>
    <m/>
    <x v="180"/>
    <x v="12"/>
    <x v="1"/>
    <x v="5"/>
  </r>
  <r>
    <m/>
    <x v="47"/>
    <x v="13"/>
    <x v="6"/>
    <x v="1"/>
  </r>
  <r>
    <m/>
    <x v="50"/>
    <x v="13"/>
    <x v="10"/>
    <x v="1"/>
  </r>
  <r>
    <m/>
    <x v="181"/>
    <x v="13"/>
    <x v="10"/>
    <x v="1"/>
  </r>
  <r>
    <m/>
    <x v="56"/>
    <x v="13"/>
    <x v="11"/>
    <x v="1"/>
  </r>
  <r>
    <m/>
    <x v="56"/>
    <x v="13"/>
    <x v="11"/>
    <x v="1"/>
  </r>
  <r>
    <m/>
    <x v="56"/>
    <x v="13"/>
    <x v="11"/>
    <x v="1"/>
  </r>
  <r>
    <m/>
    <x v="56"/>
    <x v="13"/>
    <x v="11"/>
    <x v="1"/>
  </r>
  <r>
    <m/>
    <x v="56"/>
    <x v="13"/>
    <x v="11"/>
    <x v="1"/>
  </r>
  <r>
    <m/>
    <x v="56"/>
    <x v="13"/>
    <x v="11"/>
    <x v="1"/>
  </r>
  <r>
    <m/>
    <x v="56"/>
    <x v="13"/>
    <x v="11"/>
    <x v="1"/>
  </r>
  <r>
    <m/>
    <x v="56"/>
    <x v="13"/>
    <x v="11"/>
    <x v="1"/>
  </r>
  <r>
    <m/>
    <x v="56"/>
    <x v="13"/>
    <x v="11"/>
    <x v="1"/>
  </r>
  <r>
    <m/>
    <x v="57"/>
    <x v="13"/>
    <x v="11"/>
    <x v="1"/>
  </r>
  <r>
    <m/>
    <x v="138"/>
    <x v="13"/>
    <x v="11"/>
    <x v="1"/>
  </r>
  <r>
    <m/>
    <x v="182"/>
    <x v="13"/>
    <x v="11"/>
    <x v="1"/>
  </r>
  <r>
    <m/>
    <x v="183"/>
    <x v="13"/>
    <x v="9"/>
    <x v="1"/>
  </r>
  <r>
    <m/>
    <x v="183"/>
    <x v="13"/>
    <x v="9"/>
    <x v="1"/>
  </r>
  <r>
    <m/>
    <x v="171"/>
    <x v="13"/>
    <x v="12"/>
    <x v="1"/>
  </r>
  <r>
    <m/>
    <x v="184"/>
    <x v="13"/>
    <x v="0"/>
    <x v="1"/>
  </r>
  <r>
    <m/>
    <x v="158"/>
    <x v="13"/>
    <x v="1"/>
    <x v="1"/>
  </r>
  <r>
    <m/>
    <x v="158"/>
    <x v="13"/>
    <x v="1"/>
    <x v="1"/>
  </r>
  <r>
    <m/>
    <x v="159"/>
    <x v="13"/>
    <x v="1"/>
    <x v="1"/>
  </r>
  <r>
    <m/>
    <x v="175"/>
    <x v="13"/>
    <x v="1"/>
    <x v="1"/>
  </r>
  <r>
    <m/>
    <x v="175"/>
    <x v="13"/>
    <x v="1"/>
    <x v="1"/>
  </r>
  <r>
    <m/>
    <x v="70"/>
    <x v="13"/>
    <x v="1"/>
    <x v="1"/>
  </r>
  <r>
    <m/>
    <x v="70"/>
    <x v="13"/>
    <x v="1"/>
    <x v="1"/>
  </r>
  <r>
    <m/>
    <x v="70"/>
    <x v="13"/>
    <x v="1"/>
    <x v="1"/>
  </r>
  <r>
    <m/>
    <x v="70"/>
    <x v="13"/>
    <x v="1"/>
    <x v="1"/>
  </r>
  <r>
    <m/>
    <x v="70"/>
    <x v="13"/>
    <x v="1"/>
    <x v="1"/>
  </r>
  <r>
    <m/>
    <x v="73"/>
    <x v="13"/>
    <x v="5"/>
    <x v="1"/>
  </r>
  <r>
    <m/>
    <x v="142"/>
    <x v="13"/>
    <x v="5"/>
    <x v="1"/>
  </r>
  <r>
    <m/>
    <x v="172"/>
    <x v="13"/>
    <x v="5"/>
    <x v="1"/>
  </r>
  <r>
    <m/>
    <x v="27"/>
    <x v="13"/>
    <x v="5"/>
    <x v="1"/>
  </r>
  <r>
    <m/>
    <x v="173"/>
    <x v="13"/>
    <x v="5"/>
    <x v="1"/>
  </r>
  <r>
    <m/>
    <x v="185"/>
    <x v="13"/>
    <x v="5"/>
    <x v="1"/>
  </r>
  <r>
    <m/>
    <x v="76"/>
    <x v="13"/>
    <x v="5"/>
    <x v="1"/>
  </r>
  <r>
    <m/>
    <x v="76"/>
    <x v="13"/>
    <x v="5"/>
    <x v="1"/>
  </r>
  <r>
    <m/>
    <x v="76"/>
    <x v="13"/>
    <x v="5"/>
    <x v="1"/>
  </r>
  <r>
    <m/>
    <x v="76"/>
    <x v="13"/>
    <x v="5"/>
    <x v="1"/>
  </r>
  <r>
    <m/>
    <x v="76"/>
    <x v="13"/>
    <x v="5"/>
    <x v="1"/>
  </r>
  <r>
    <m/>
    <x v="76"/>
    <x v="13"/>
    <x v="5"/>
    <x v="1"/>
  </r>
  <r>
    <m/>
    <x v="76"/>
    <x v="13"/>
    <x v="5"/>
    <x v="1"/>
  </r>
  <r>
    <m/>
    <x v="76"/>
    <x v="13"/>
    <x v="5"/>
    <x v="1"/>
  </r>
  <r>
    <m/>
    <x v="76"/>
    <x v="13"/>
    <x v="5"/>
    <x v="1"/>
  </r>
  <r>
    <m/>
    <x v="77"/>
    <x v="13"/>
    <x v="5"/>
    <x v="1"/>
  </r>
  <r>
    <m/>
    <x v="77"/>
    <x v="13"/>
    <x v="5"/>
    <x v="1"/>
  </r>
  <r>
    <m/>
    <x v="77"/>
    <x v="13"/>
    <x v="5"/>
    <x v="1"/>
  </r>
  <r>
    <m/>
    <x v="77"/>
    <x v="13"/>
    <x v="5"/>
    <x v="1"/>
  </r>
  <r>
    <m/>
    <x v="77"/>
    <x v="13"/>
    <x v="5"/>
    <x v="1"/>
  </r>
  <r>
    <m/>
    <x v="77"/>
    <x v="13"/>
    <x v="5"/>
    <x v="1"/>
  </r>
  <r>
    <m/>
    <x v="77"/>
    <x v="13"/>
    <x v="5"/>
    <x v="1"/>
  </r>
  <r>
    <m/>
    <x v="77"/>
    <x v="13"/>
    <x v="5"/>
    <x v="1"/>
  </r>
  <r>
    <m/>
    <x v="77"/>
    <x v="13"/>
    <x v="5"/>
    <x v="1"/>
  </r>
  <r>
    <m/>
    <x v="77"/>
    <x v="13"/>
    <x v="5"/>
    <x v="1"/>
  </r>
  <r>
    <m/>
    <x v="77"/>
    <x v="13"/>
    <x v="5"/>
    <x v="1"/>
  </r>
  <r>
    <m/>
    <x v="77"/>
    <x v="13"/>
    <x v="5"/>
    <x v="1"/>
  </r>
  <r>
    <m/>
    <x v="77"/>
    <x v="13"/>
    <x v="5"/>
    <x v="1"/>
  </r>
  <r>
    <m/>
    <x v="77"/>
    <x v="13"/>
    <x v="5"/>
    <x v="1"/>
  </r>
  <r>
    <m/>
    <x v="77"/>
    <x v="13"/>
    <x v="5"/>
    <x v="1"/>
  </r>
  <r>
    <m/>
    <x v="77"/>
    <x v="13"/>
    <x v="5"/>
    <x v="1"/>
  </r>
  <r>
    <m/>
    <x v="77"/>
    <x v="13"/>
    <x v="5"/>
    <x v="1"/>
  </r>
  <r>
    <m/>
    <x v="77"/>
    <x v="13"/>
    <x v="5"/>
    <x v="1"/>
  </r>
  <r>
    <m/>
    <x v="77"/>
    <x v="13"/>
    <x v="5"/>
    <x v="1"/>
  </r>
  <r>
    <m/>
    <x v="77"/>
    <x v="13"/>
    <x v="5"/>
    <x v="1"/>
  </r>
  <r>
    <m/>
    <x v="77"/>
    <x v="13"/>
    <x v="5"/>
    <x v="1"/>
  </r>
  <r>
    <m/>
    <x v="77"/>
    <x v="13"/>
    <x v="5"/>
    <x v="1"/>
  </r>
  <r>
    <m/>
    <x v="77"/>
    <x v="13"/>
    <x v="5"/>
    <x v="1"/>
  </r>
  <r>
    <m/>
    <x v="77"/>
    <x v="13"/>
    <x v="5"/>
    <x v="1"/>
  </r>
  <r>
    <m/>
    <x v="77"/>
    <x v="13"/>
    <x v="5"/>
    <x v="1"/>
  </r>
  <r>
    <m/>
    <x v="77"/>
    <x v="13"/>
    <x v="5"/>
    <x v="1"/>
  </r>
  <r>
    <m/>
    <x v="77"/>
    <x v="13"/>
    <x v="5"/>
    <x v="1"/>
  </r>
  <r>
    <m/>
    <x v="143"/>
    <x v="13"/>
    <x v="5"/>
    <x v="1"/>
  </r>
  <r>
    <m/>
    <x v="143"/>
    <x v="13"/>
    <x v="5"/>
    <x v="1"/>
  </r>
  <r>
    <m/>
    <x v="143"/>
    <x v="13"/>
    <x v="5"/>
    <x v="1"/>
  </r>
  <r>
    <m/>
    <x v="143"/>
    <x v="13"/>
    <x v="5"/>
    <x v="1"/>
  </r>
  <r>
    <m/>
    <x v="143"/>
    <x v="13"/>
    <x v="5"/>
    <x v="1"/>
  </r>
  <r>
    <m/>
    <x v="79"/>
    <x v="13"/>
    <x v="2"/>
    <x v="3"/>
  </r>
  <r>
    <m/>
    <x v="186"/>
    <x v="14"/>
    <x v="2"/>
    <x v="1"/>
  </r>
  <r>
    <m/>
    <x v="40"/>
    <x v="15"/>
    <x v="5"/>
    <x v="0"/>
  </r>
  <r>
    <m/>
    <x v="181"/>
    <x v="15"/>
    <x v="10"/>
    <x v="1"/>
  </r>
  <r>
    <m/>
    <x v="61"/>
    <x v="15"/>
    <x v="7"/>
    <x v="1"/>
  </r>
  <r>
    <m/>
    <x v="187"/>
    <x v="15"/>
    <x v="4"/>
    <x v="1"/>
  </r>
  <r>
    <m/>
    <x v="66"/>
    <x v="15"/>
    <x v="0"/>
    <x v="1"/>
  </r>
  <r>
    <m/>
    <x v="77"/>
    <x v="15"/>
    <x v="5"/>
    <x v="1"/>
  </r>
  <r>
    <m/>
    <x v="77"/>
    <x v="15"/>
    <x v="5"/>
    <x v="1"/>
  </r>
  <r>
    <m/>
    <x v="188"/>
    <x v="15"/>
    <x v="11"/>
    <x v="3"/>
  </r>
  <r>
    <m/>
    <x v="148"/>
    <x v="16"/>
    <x v="1"/>
    <x v="0"/>
  </r>
  <r>
    <m/>
    <x v="148"/>
    <x v="16"/>
    <x v="1"/>
    <x v="0"/>
  </r>
  <r>
    <m/>
    <x v="148"/>
    <x v="16"/>
    <x v="1"/>
    <x v="0"/>
  </r>
  <r>
    <m/>
    <x v="148"/>
    <x v="16"/>
    <x v="1"/>
    <x v="0"/>
  </r>
  <r>
    <m/>
    <x v="38"/>
    <x v="16"/>
    <x v="1"/>
    <x v="0"/>
  </r>
  <r>
    <m/>
    <x v="189"/>
    <x v="16"/>
    <x v="1"/>
    <x v="1"/>
  </r>
  <r>
    <m/>
    <x v="86"/>
    <x v="16"/>
    <x v="6"/>
    <x v="3"/>
  </r>
  <r>
    <m/>
    <x v="190"/>
    <x v="16"/>
    <x v="6"/>
    <x v="3"/>
  </r>
  <r>
    <m/>
    <x v="30"/>
    <x v="17"/>
    <x v="8"/>
    <x v="4"/>
  </r>
  <r>
    <m/>
    <x v="30"/>
    <x v="17"/>
    <x v="8"/>
    <x v="4"/>
  </r>
  <r>
    <m/>
    <x v="30"/>
    <x v="17"/>
    <x v="8"/>
    <x v="4"/>
  </r>
  <r>
    <m/>
    <x v="30"/>
    <x v="17"/>
    <x v="8"/>
    <x v="4"/>
  </r>
  <r>
    <m/>
    <x v="30"/>
    <x v="17"/>
    <x v="8"/>
    <x v="4"/>
  </r>
  <r>
    <m/>
    <x v="30"/>
    <x v="17"/>
    <x v="8"/>
    <x v="4"/>
  </r>
  <r>
    <m/>
    <x v="30"/>
    <x v="17"/>
    <x v="8"/>
    <x v="4"/>
  </r>
  <r>
    <m/>
    <x v="30"/>
    <x v="17"/>
    <x v="8"/>
    <x v="4"/>
  </r>
  <r>
    <m/>
    <x v="30"/>
    <x v="17"/>
    <x v="8"/>
    <x v="4"/>
  </r>
  <r>
    <m/>
    <x v="30"/>
    <x v="17"/>
    <x v="8"/>
    <x v="4"/>
  </r>
  <r>
    <m/>
    <x v="30"/>
    <x v="17"/>
    <x v="8"/>
    <x v="4"/>
  </r>
  <r>
    <m/>
    <x v="30"/>
    <x v="17"/>
    <x v="8"/>
    <x v="4"/>
  </r>
  <r>
    <m/>
    <x v="30"/>
    <x v="17"/>
    <x v="8"/>
    <x v="4"/>
  </r>
  <r>
    <m/>
    <x v="30"/>
    <x v="17"/>
    <x v="8"/>
    <x v="4"/>
  </r>
  <r>
    <m/>
    <x v="30"/>
    <x v="17"/>
    <x v="8"/>
    <x v="4"/>
  </r>
  <r>
    <m/>
    <x v="30"/>
    <x v="17"/>
    <x v="8"/>
    <x v="4"/>
  </r>
  <r>
    <m/>
    <x v="30"/>
    <x v="17"/>
    <x v="8"/>
    <x v="4"/>
  </r>
  <r>
    <m/>
    <x v="30"/>
    <x v="17"/>
    <x v="8"/>
    <x v="4"/>
  </r>
  <r>
    <m/>
    <x v="30"/>
    <x v="17"/>
    <x v="8"/>
    <x v="4"/>
  </r>
  <r>
    <m/>
    <x v="30"/>
    <x v="17"/>
    <x v="8"/>
    <x v="4"/>
  </r>
  <r>
    <m/>
    <x v="30"/>
    <x v="17"/>
    <x v="8"/>
    <x v="4"/>
  </r>
  <r>
    <m/>
    <x v="30"/>
    <x v="17"/>
    <x v="8"/>
    <x v="4"/>
  </r>
  <r>
    <m/>
    <x v="30"/>
    <x v="17"/>
    <x v="8"/>
    <x v="4"/>
  </r>
  <r>
    <m/>
    <x v="30"/>
    <x v="17"/>
    <x v="8"/>
    <x v="4"/>
  </r>
  <r>
    <m/>
    <x v="30"/>
    <x v="17"/>
    <x v="8"/>
    <x v="4"/>
  </r>
  <r>
    <m/>
    <x v="30"/>
    <x v="17"/>
    <x v="8"/>
    <x v="4"/>
  </r>
  <r>
    <m/>
    <x v="30"/>
    <x v="17"/>
    <x v="8"/>
    <x v="4"/>
  </r>
  <r>
    <m/>
    <x v="30"/>
    <x v="17"/>
    <x v="8"/>
    <x v="4"/>
  </r>
  <r>
    <m/>
    <x v="30"/>
    <x v="17"/>
    <x v="8"/>
    <x v="4"/>
  </r>
  <r>
    <m/>
    <x v="30"/>
    <x v="17"/>
    <x v="8"/>
    <x v="4"/>
  </r>
  <r>
    <m/>
    <x v="30"/>
    <x v="17"/>
    <x v="8"/>
    <x v="4"/>
  </r>
  <r>
    <m/>
    <x v="30"/>
    <x v="17"/>
    <x v="8"/>
    <x v="4"/>
  </r>
  <r>
    <m/>
    <x v="30"/>
    <x v="17"/>
    <x v="8"/>
    <x v="4"/>
  </r>
  <r>
    <m/>
    <x v="30"/>
    <x v="17"/>
    <x v="8"/>
    <x v="4"/>
  </r>
  <r>
    <m/>
    <x v="30"/>
    <x v="17"/>
    <x v="8"/>
    <x v="4"/>
  </r>
  <r>
    <m/>
    <x v="30"/>
    <x v="17"/>
    <x v="8"/>
    <x v="4"/>
  </r>
  <r>
    <m/>
    <x v="30"/>
    <x v="17"/>
    <x v="8"/>
    <x v="4"/>
  </r>
  <r>
    <m/>
    <x v="30"/>
    <x v="17"/>
    <x v="8"/>
    <x v="4"/>
  </r>
  <r>
    <m/>
    <x v="30"/>
    <x v="17"/>
    <x v="8"/>
    <x v="4"/>
  </r>
  <r>
    <m/>
    <x v="30"/>
    <x v="17"/>
    <x v="8"/>
    <x v="4"/>
  </r>
  <r>
    <m/>
    <x v="30"/>
    <x v="17"/>
    <x v="8"/>
    <x v="4"/>
  </r>
  <r>
    <m/>
    <x v="30"/>
    <x v="17"/>
    <x v="8"/>
    <x v="4"/>
  </r>
  <r>
    <m/>
    <x v="30"/>
    <x v="17"/>
    <x v="8"/>
    <x v="4"/>
  </r>
  <r>
    <m/>
    <x v="30"/>
    <x v="17"/>
    <x v="8"/>
    <x v="4"/>
  </r>
  <r>
    <m/>
    <x v="30"/>
    <x v="17"/>
    <x v="8"/>
    <x v="4"/>
  </r>
  <r>
    <m/>
    <x v="30"/>
    <x v="17"/>
    <x v="8"/>
    <x v="4"/>
  </r>
  <r>
    <m/>
    <x v="30"/>
    <x v="17"/>
    <x v="8"/>
    <x v="4"/>
  </r>
  <r>
    <m/>
    <x v="30"/>
    <x v="17"/>
    <x v="8"/>
    <x v="4"/>
  </r>
  <r>
    <m/>
    <x v="30"/>
    <x v="17"/>
    <x v="8"/>
    <x v="4"/>
  </r>
  <r>
    <m/>
    <x v="30"/>
    <x v="17"/>
    <x v="8"/>
    <x v="4"/>
  </r>
  <r>
    <m/>
    <x v="30"/>
    <x v="17"/>
    <x v="8"/>
    <x v="4"/>
  </r>
  <r>
    <m/>
    <x v="30"/>
    <x v="17"/>
    <x v="8"/>
    <x v="4"/>
  </r>
  <r>
    <m/>
    <x v="30"/>
    <x v="17"/>
    <x v="8"/>
    <x v="4"/>
  </r>
  <r>
    <m/>
    <x v="30"/>
    <x v="17"/>
    <x v="8"/>
    <x v="4"/>
  </r>
  <r>
    <m/>
    <x v="30"/>
    <x v="17"/>
    <x v="8"/>
    <x v="4"/>
  </r>
  <r>
    <m/>
    <x v="30"/>
    <x v="17"/>
    <x v="8"/>
    <x v="4"/>
  </r>
  <r>
    <m/>
    <x v="30"/>
    <x v="17"/>
    <x v="8"/>
    <x v="4"/>
  </r>
  <r>
    <m/>
    <x v="30"/>
    <x v="17"/>
    <x v="8"/>
    <x v="4"/>
  </r>
  <r>
    <m/>
    <x v="30"/>
    <x v="17"/>
    <x v="8"/>
    <x v="4"/>
  </r>
  <r>
    <m/>
    <x v="30"/>
    <x v="17"/>
    <x v="8"/>
    <x v="4"/>
  </r>
  <r>
    <m/>
    <x v="30"/>
    <x v="17"/>
    <x v="8"/>
    <x v="4"/>
  </r>
  <r>
    <m/>
    <x v="30"/>
    <x v="17"/>
    <x v="8"/>
    <x v="4"/>
  </r>
  <r>
    <m/>
    <x v="30"/>
    <x v="17"/>
    <x v="8"/>
    <x v="4"/>
  </r>
  <r>
    <m/>
    <x v="30"/>
    <x v="17"/>
    <x v="8"/>
    <x v="4"/>
  </r>
  <r>
    <m/>
    <x v="30"/>
    <x v="17"/>
    <x v="8"/>
    <x v="4"/>
  </r>
  <r>
    <m/>
    <x v="30"/>
    <x v="17"/>
    <x v="8"/>
    <x v="4"/>
  </r>
  <r>
    <m/>
    <x v="30"/>
    <x v="17"/>
    <x v="8"/>
    <x v="4"/>
  </r>
  <r>
    <m/>
    <x v="30"/>
    <x v="17"/>
    <x v="8"/>
    <x v="4"/>
  </r>
  <r>
    <m/>
    <x v="191"/>
    <x v="17"/>
    <x v="1"/>
    <x v="0"/>
  </r>
  <r>
    <m/>
    <x v="118"/>
    <x v="17"/>
    <x v="5"/>
    <x v="0"/>
  </r>
  <r>
    <m/>
    <x v="192"/>
    <x v="17"/>
    <x v="3"/>
    <x v="1"/>
  </r>
  <r>
    <m/>
    <x v="193"/>
    <x v="17"/>
    <x v="3"/>
    <x v="1"/>
  </r>
  <r>
    <m/>
    <x v="194"/>
    <x v="17"/>
    <x v="3"/>
    <x v="1"/>
  </r>
  <r>
    <m/>
    <x v="21"/>
    <x v="17"/>
    <x v="6"/>
    <x v="1"/>
  </r>
  <r>
    <m/>
    <x v="46"/>
    <x v="17"/>
    <x v="6"/>
    <x v="1"/>
  </r>
  <r>
    <m/>
    <x v="22"/>
    <x v="17"/>
    <x v="6"/>
    <x v="1"/>
  </r>
  <r>
    <m/>
    <x v="195"/>
    <x v="17"/>
    <x v="6"/>
    <x v="1"/>
  </r>
  <r>
    <m/>
    <x v="195"/>
    <x v="17"/>
    <x v="6"/>
    <x v="1"/>
  </r>
  <r>
    <m/>
    <x v="195"/>
    <x v="17"/>
    <x v="6"/>
    <x v="1"/>
  </r>
  <r>
    <m/>
    <x v="119"/>
    <x v="17"/>
    <x v="6"/>
    <x v="1"/>
  </r>
  <r>
    <m/>
    <x v="196"/>
    <x v="17"/>
    <x v="10"/>
    <x v="1"/>
  </r>
  <r>
    <m/>
    <x v="61"/>
    <x v="17"/>
    <x v="7"/>
    <x v="1"/>
  </r>
  <r>
    <m/>
    <x v="61"/>
    <x v="17"/>
    <x v="7"/>
    <x v="1"/>
  </r>
  <r>
    <m/>
    <x v="61"/>
    <x v="17"/>
    <x v="7"/>
    <x v="1"/>
  </r>
  <r>
    <m/>
    <x v="61"/>
    <x v="17"/>
    <x v="7"/>
    <x v="1"/>
  </r>
  <r>
    <m/>
    <x v="63"/>
    <x v="17"/>
    <x v="7"/>
    <x v="1"/>
  </r>
  <r>
    <m/>
    <x v="197"/>
    <x v="17"/>
    <x v="12"/>
    <x v="1"/>
  </r>
  <r>
    <m/>
    <x v="198"/>
    <x v="17"/>
    <x v="12"/>
    <x v="1"/>
  </r>
  <r>
    <m/>
    <x v="199"/>
    <x v="17"/>
    <x v="12"/>
    <x v="1"/>
  </r>
  <r>
    <m/>
    <x v="200"/>
    <x v="17"/>
    <x v="0"/>
    <x v="1"/>
  </r>
  <r>
    <m/>
    <x v="201"/>
    <x v="17"/>
    <x v="0"/>
    <x v="1"/>
  </r>
  <r>
    <m/>
    <x v="9"/>
    <x v="17"/>
    <x v="0"/>
    <x v="1"/>
  </r>
  <r>
    <m/>
    <x v="9"/>
    <x v="17"/>
    <x v="0"/>
    <x v="1"/>
  </r>
  <r>
    <m/>
    <x v="9"/>
    <x v="17"/>
    <x v="0"/>
    <x v="1"/>
  </r>
  <r>
    <m/>
    <x v="10"/>
    <x v="17"/>
    <x v="0"/>
    <x v="1"/>
  </r>
  <r>
    <m/>
    <x v="10"/>
    <x v="17"/>
    <x v="0"/>
    <x v="1"/>
  </r>
  <r>
    <m/>
    <x v="10"/>
    <x v="17"/>
    <x v="0"/>
    <x v="1"/>
  </r>
  <r>
    <m/>
    <x v="202"/>
    <x v="17"/>
    <x v="0"/>
    <x v="1"/>
  </r>
  <r>
    <m/>
    <x v="11"/>
    <x v="17"/>
    <x v="0"/>
    <x v="1"/>
  </r>
  <r>
    <m/>
    <x v="11"/>
    <x v="17"/>
    <x v="0"/>
    <x v="1"/>
  </r>
  <r>
    <m/>
    <x v="11"/>
    <x v="17"/>
    <x v="0"/>
    <x v="1"/>
  </r>
  <r>
    <m/>
    <x v="11"/>
    <x v="17"/>
    <x v="0"/>
    <x v="1"/>
  </r>
  <r>
    <m/>
    <x v="12"/>
    <x v="17"/>
    <x v="0"/>
    <x v="1"/>
  </r>
  <r>
    <m/>
    <x v="12"/>
    <x v="17"/>
    <x v="0"/>
    <x v="1"/>
  </r>
  <r>
    <m/>
    <x v="13"/>
    <x v="17"/>
    <x v="0"/>
    <x v="1"/>
  </r>
  <r>
    <m/>
    <x v="13"/>
    <x v="17"/>
    <x v="0"/>
    <x v="1"/>
  </r>
  <r>
    <m/>
    <x v="13"/>
    <x v="17"/>
    <x v="0"/>
    <x v="1"/>
  </r>
  <r>
    <m/>
    <x v="13"/>
    <x v="17"/>
    <x v="0"/>
    <x v="1"/>
  </r>
  <r>
    <m/>
    <x v="13"/>
    <x v="17"/>
    <x v="0"/>
    <x v="1"/>
  </r>
  <r>
    <m/>
    <x v="13"/>
    <x v="17"/>
    <x v="0"/>
    <x v="1"/>
  </r>
  <r>
    <m/>
    <x v="13"/>
    <x v="17"/>
    <x v="0"/>
    <x v="1"/>
  </r>
  <r>
    <m/>
    <x v="15"/>
    <x v="17"/>
    <x v="1"/>
    <x v="1"/>
  </r>
  <r>
    <m/>
    <x v="73"/>
    <x v="17"/>
    <x v="5"/>
    <x v="1"/>
  </r>
  <r>
    <m/>
    <x v="161"/>
    <x v="17"/>
    <x v="5"/>
    <x v="1"/>
  </r>
  <r>
    <m/>
    <x v="28"/>
    <x v="17"/>
    <x v="5"/>
    <x v="1"/>
  </r>
  <r>
    <m/>
    <x v="203"/>
    <x v="17"/>
    <x v="2"/>
    <x v="3"/>
  </r>
  <r>
    <m/>
    <x v="85"/>
    <x v="17"/>
    <x v="6"/>
    <x v="3"/>
  </r>
  <r>
    <m/>
    <x v="87"/>
    <x v="17"/>
    <x v="6"/>
    <x v="3"/>
  </r>
  <r>
    <m/>
    <x v="204"/>
    <x v="17"/>
    <x v="10"/>
    <x v="3"/>
  </r>
  <r>
    <m/>
    <x v="96"/>
    <x v="17"/>
    <x v="12"/>
    <x v="3"/>
  </r>
  <r>
    <m/>
    <x v="96"/>
    <x v="17"/>
    <x v="12"/>
    <x v="3"/>
  </r>
  <r>
    <m/>
    <x v="96"/>
    <x v="17"/>
    <x v="12"/>
    <x v="3"/>
  </r>
  <r>
    <m/>
    <x v="96"/>
    <x v="17"/>
    <x v="12"/>
    <x v="3"/>
  </r>
  <r>
    <m/>
    <x v="96"/>
    <x v="17"/>
    <x v="12"/>
    <x v="3"/>
  </r>
  <r>
    <m/>
    <x v="205"/>
    <x v="17"/>
    <x v="12"/>
    <x v="3"/>
  </r>
  <r>
    <m/>
    <x v="97"/>
    <x v="17"/>
    <x v="12"/>
    <x v="3"/>
  </r>
  <r>
    <m/>
    <x v="206"/>
    <x v="17"/>
    <x v="11"/>
    <x v="2"/>
  </r>
  <r>
    <m/>
    <x v="207"/>
    <x v="17"/>
    <x v="11"/>
    <x v="5"/>
  </r>
  <r>
    <m/>
    <x v="208"/>
    <x v="18"/>
    <x v="0"/>
    <x v="0"/>
  </r>
  <r>
    <m/>
    <x v="209"/>
    <x v="18"/>
    <x v="6"/>
    <x v="1"/>
  </r>
  <r>
    <m/>
    <x v="210"/>
    <x v="18"/>
    <x v="10"/>
    <x v="1"/>
  </r>
  <r>
    <m/>
    <x v="210"/>
    <x v="18"/>
    <x v="10"/>
    <x v="1"/>
  </r>
  <r>
    <m/>
    <x v="211"/>
    <x v="18"/>
    <x v="10"/>
    <x v="1"/>
  </r>
  <r>
    <m/>
    <x v="211"/>
    <x v="18"/>
    <x v="10"/>
    <x v="1"/>
  </r>
  <r>
    <m/>
    <x v="56"/>
    <x v="18"/>
    <x v="11"/>
    <x v="1"/>
  </r>
  <r>
    <m/>
    <x v="56"/>
    <x v="18"/>
    <x v="11"/>
    <x v="1"/>
  </r>
  <r>
    <m/>
    <x v="56"/>
    <x v="18"/>
    <x v="11"/>
    <x v="1"/>
  </r>
  <r>
    <m/>
    <x v="56"/>
    <x v="18"/>
    <x v="11"/>
    <x v="1"/>
  </r>
  <r>
    <m/>
    <x v="56"/>
    <x v="18"/>
    <x v="11"/>
    <x v="1"/>
  </r>
  <r>
    <m/>
    <x v="56"/>
    <x v="18"/>
    <x v="11"/>
    <x v="1"/>
  </r>
  <r>
    <m/>
    <x v="56"/>
    <x v="18"/>
    <x v="11"/>
    <x v="1"/>
  </r>
  <r>
    <m/>
    <x v="212"/>
    <x v="18"/>
    <x v="11"/>
    <x v="1"/>
  </r>
  <r>
    <m/>
    <x v="174"/>
    <x v="18"/>
    <x v="11"/>
    <x v="1"/>
  </r>
  <r>
    <m/>
    <x v="213"/>
    <x v="18"/>
    <x v="11"/>
    <x v="1"/>
  </r>
  <r>
    <m/>
    <x v="150"/>
    <x v="18"/>
    <x v="11"/>
    <x v="1"/>
  </r>
  <r>
    <m/>
    <x v="150"/>
    <x v="18"/>
    <x v="11"/>
    <x v="1"/>
  </r>
  <r>
    <m/>
    <x v="214"/>
    <x v="18"/>
    <x v="9"/>
    <x v="1"/>
  </r>
  <r>
    <m/>
    <x v="183"/>
    <x v="18"/>
    <x v="9"/>
    <x v="1"/>
  </r>
  <r>
    <m/>
    <x v="183"/>
    <x v="18"/>
    <x v="9"/>
    <x v="1"/>
  </r>
  <r>
    <m/>
    <x v="183"/>
    <x v="18"/>
    <x v="9"/>
    <x v="1"/>
  </r>
  <r>
    <m/>
    <x v="183"/>
    <x v="18"/>
    <x v="9"/>
    <x v="1"/>
  </r>
  <r>
    <m/>
    <x v="215"/>
    <x v="18"/>
    <x v="9"/>
    <x v="1"/>
  </r>
  <r>
    <m/>
    <x v="59"/>
    <x v="18"/>
    <x v="7"/>
    <x v="1"/>
  </r>
  <r>
    <m/>
    <x v="140"/>
    <x v="18"/>
    <x v="7"/>
    <x v="1"/>
  </r>
  <r>
    <m/>
    <x v="61"/>
    <x v="18"/>
    <x v="7"/>
    <x v="1"/>
  </r>
  <r>
    <m/>
    <x v="65"/>
    <x v="18"/>
    <x v="4"/>
    <x v="1"/>
  </r>
  <r>
    <m/>
    <x v="170"/>
    <x v="18"/>
    <x v="12"/>
    <x v="1"/>
  </r>
  <r>
    <m/>
    <x v="171"/>
    <x v="18"/>
    <x v="12"/>
    <x v="1"/>
  </r>
  <r>
    <m/>
    <x v="171"/>
    <x v="18"/>
    <x v="12"/>
    <x v="1"/>
  </r>
  <r>
    <m/>
    <x v="171"/>
    <x v="18"/>
    <x v="12"/>
    <x v="1"/>
  </r>
  <r>
    <m/>
    <x v="171"/>
    <x v="18"/>
    <x v="12"/>
    <x v="1"/>
  </r>
  <r>
    <m/>
    <x v="66"/>
    <x v="18"/>
    <x v="0"/>
    <x v="1"/>
  </r>
  <r>
    <m/>
    <x v="175"/>
    <x v="18"/>
    <x v="1"/>
    <x v="1"/>
  </r>
  <r>
    <m/>
    <x v="175"/>
    <x v="18"/>
    <x v="1"/>
    <x v="1"/>
  </r>
  <r>
    <m/>
    <x v="175"/>
    <x v="18"/>
    <x v="1"/>
    <x v="1"/>
  </r>
  <r>
    <m/>
    <x v="70"/>
    <x v="18"/>
    <x v="1"/>
    <x v="1"/>
  </r>
  <r>
    <m/>
    <x v="70"/>
    <x v="18"/>
    <x v="1"/>
    <x v="1"/>
  </r>
  <r>
    <m/>
    <x v="70"/>
    <x v="18"/>
    <x v="1"/>
    <x v="1"/>
  </r>
  <r>
    <m/>
    <x v="142"/>
    <x v="18"/>
    <x v="5"/>
    <x v="1"/>
  </r>
  <r>
    <m/>
    <x v="172"/>
    <x v="18"/>
    <x v="5"/>
    <x v="1"/>
  </r>
  <r>
    <m/>
    <x v="172"/>
    <x v="18"/>
    <x v="5"/>
    <x v="1"/>
  </r>
  <r>
    <m/>
    <x v="216"/>
    <x v="18"/>
    <x v="5"/>
    <x v="1"/>
  </r>
  <r>
    <m/>
    <x v="152"/>
    <x v="18"/>
    <x v="5"/>
    <x v="1"/>
  </r>
  <r>
    <m/>
    <x v="152"/>
    <x v="18"/>
    <x v="5"/>
    <x v="1"/>
  </r>
  <r>
    <m/>
    <x v="152"/>
    <x v="18"/>
    <x v="5"/>
    <x v="1"/>
  </r>
  <r>
    <m/>
    <x v="152"/>
    <x v="18"/>
    <x v="5"/>
    <x v="1"/>
  </r>
  <r>
    <m/>
    <x v="152"/>
    <x v="18"/>
    <x v="5"/>
    <x v="1"/>
  </r>
  <r>
    <m/>
    <x v="152"/>
    <x v="18"/>
    <x v="5"/>
    <x v="1"/>
  </r>
  <r>
    <m/>
    <x v="152"/>
    <x v="18"/>
    <x v="5"/>
    <x v="1"/>
  </r>
  <r>
    <m/>
    <x v="173"/>
    <x v="18"/>
    <x v="5"/>
    <x v="1"/>
  </r>
  <r>
    <m/>
    <x v="185"/>
    <x v="18"/>
    <x v="5"/>
    <x v="1"/>
  </r>
  <r>
    <m/>
    <x v="16"/>
    <x v="18"/>
    <x v="5"/>
    <x v="1"/>
  </r>
  <r>
    <m/>
    <x v="16"/>
    <x v="18"/>
    <x v="5"/>
    <x v="1"/>
  </r>
  <r>
    <m/>
    <x v="16"/>
    <x v="18"/>
    <x v="5"/>
    <x v="1"/>
  </r>
  <r>
    <m/>
    <x v="161"/>
    <x v="18"/>
    <x v="5"/>
    <x v="1"/>
  </r>
  <r>
    <m/>
    <x v="76"/>
    <x v="18"/>
    <x v="5"/>
    <x v="1"/>
  </r>
  <r>
    <m/>
    <x v="76"/>
    <x v="18"/>
    <x v="5"/>
    <x v="1"/>
  </r>
  <r>
    <m/>
    <x v="76"/>
    <x v="18"/>
    <x v="5"/>
    <x v="1"/>
  </r>
  <r>
    <m/>
    <x v="76"/>
    <x v="18"/>
    <x v="5"/>
    <x v="1"/>
  </r>
  <r>
    <m/>
    <x v="76"/>
    <x v="18"/>
    <x v="5"/>
    <x v="1"/>
  </r>
  <r>
    <m/>
    <x v="76"/>
    <x v="18"/>
    <x v="5"/>
    <x v="1"/>
  </r>
  <r>
    <m/>
    <x v="76"/>
    <x v="18"/>
    <x v="5"/>
    <x v="1"/>
  </r>
  <r>
    <m/>
    <x v="76"/>
    <x v="18"/>
    <x v="5"/>
    <x v="1"/>
  </r>
  <r>
    <m/>
    <x v="76"/>
    <x v="18"/>
    <x v="5"/>
    <x v="1"/>
  </r>
  <r>
    <m/>
    <x v="76"/>
    <x v="18"/>
    <x v="5"/>
    <x v="1"/>
  </r>
  <r>
    <m/>
    <x v="77"/>
    <x v="18"/>
    <x v="5"/>
    <x v="1"/>
  </r>
  <r>
    <m/>
    <x v="77"/>
    <x v="18"/>
    <x v="5"/>
    <x v="1"/>
  </r>
  <r>
    <m/>
    <x v="77"/>
    <x v="18"/>
    <x v="5"/>
    <x v="1"/>
  </r>
  <r>
    <m/>
    <x v="77"/>
    <x v="18"/>
    <x v="5"/>
    <x v="1"/>
  </r>
  <r>
    <m/>
    <x v="77"/>
    <x v="18"/>
    <x v="5"/>
    <x v="1"/>
  </r>
  <r>
    <m/>
    <x v="77"/>
    <x v="18"/>
    <x v="5"/>
    <x v="1"/>
  </r>
  <r>
    <m/>
    <x v="77"/>
    <x v="18"/>
    <x v="5"/>
    <x v="1"/>
  </r>
  <r>
    <m/>
    <x v="77"/>
    <x v="18"/>
    <x v="5"/>
    <x v="1"/>
  </r>
  <r>
    <m/>
    <x v="77"/>
    <x v="18"/>
    <x v="5"/>
    <x v="1"/>
  </r>
  <r>
    <m/>
    <x v="77"/>
    <x v="18"/>
    <x v="5"/>
    <x v="1"/>
  </r>
  <r>
    <m/>
    <x v="77"/>
    <x v="18"/>
    <x v="5"/>
    <x v="1"/>
  </r>
  <r>
    <m/>
    <x v="77"/>
    <x v="18"/>
    <x v="5"/>
    <x v="1"/>
  </r>
  <r>
    <m/>
    <x v="77"/>
    <x v="18"/>
    <x v="5"/>
    <x v="1"/>
  </r>
  <r>
    <m/>
    <x v="77"/>
    <x v="18"/>
    <x v="5"/>
    <x v="1"/>
  </r>
  <r>
    <m/>
    <x v="77"/>
    <x v="18"/>
    <x v="5"/>
    <x v="1"/>
  </r>
  <r>
    <m/>
    <x v="77"/>
    <x v="18"/>
    <x v="5"/>
    <x v="1"/>
  </r>
  <r>
    <m/>
    <x v="77"/>
    <x v="18"/>
    <x v="5"/>
    <x v="1"/>
  </r>
  <r>
    <m/>
    <x v="77"/>
    <x v="18"/>
    <x v="5"/>
    <x v="1"/>
  </r>
  <r>
    <m/>
    <x v="77"/>
    <x v="18"/>
    <x v="5"/>
    <x v="1"/>
  </r>
  <r>
    <m/>
    <x v="77"/>
    <x v="18"/>
    <x v="5"/>
    <x v="1"/>
  </r>
  <r>
    <m/>
    <x v="77"/>
    <x v="18"/>
    <x v="5"/>
    <x v="1"/>
  </r>
  <r>
    <m/>
    <x v="77"/>
    <x v="18"/>
    <x v="5"/>
    <x v="1"/>
  </r>
  <r>
    <m/>
    <x v="77"/>
    <x v="18"/>
    <x v="5"/>
    <x v="1"/>
  </r>
  <r>
    <m/>
    <x v="77"/>
    <x v="18"/>
    <x v="5"/>
    <x v="1"/>
  </r>
  <r>
    <m/>
    <x v="77"/>
    <x v="18"/>
    <x v="5"/>
    <x v="1"/>
  </r>
  <r>
    <m/>
    <x v="77"/>
    <x v="18"/>
    <x v="5"/>
    <x v="1"/>
  </r>
  <r>
    <m/>
    <x v="77"/>
    <x v="18"/>
    <x v="5"/>
    <x v="1"/>
  </r>
  <r>
    <m/>
    <x v="77"/>
    <x v="18"/>
    <x v="5"/>
    <x v="1"/>
  </r>
  <r>
    <m/>
    <x v="77"/>
    <x v="18"/>
    <x v="5"/>
    <x v="1"/>
  </r>
  <r>
    <m/>
    <x v="77"/>
    <x v="18"/>
    <x v="5"/>
    <x v="1"/>
  </r>
  <r>
    <m/>
    <x v="77"/>
    <x v="18"/>
    <x v="5"/>
    <x v="1"/>
  </r>
  <r>
    <m/>
    <x v="77"/>
    <x v="18"/>
    <x v="5"/>
    <x v="1"/>
  </r>
  <r>
    <m/>
    <x v="77"/>
    <x v="18"/>
    <x v="5"/>
    <x v="1"/>
  </r>
  <r>
    <m/>
    <x v="77"/>
    <x v="18"/>
    <x v="5"/>
    <x v="1"/>
  </r>
  <r>
    <m/>
    <x v="77"/>
    <x v="18"/>
    <x v="5"/>
    <x v="1"/>
  </r>
  <r>
    <m/>
    <x v="77"/>
    <x v="18"/>
    <x v="5"/>
    <x v="1"/>
  </r>
  <r>
    <m/>
    <x v="77"/>
    <x v="18"/>
    <x v="5"/>
    <x v="1"/>
  </r>
  <r>
    <m/>
    <x v="77"/>
    <x v="18"/>
    <x v="5"/>
    <x v="1"/>
  </r>
  <r>
    <m/>
    <x v="77"/>
    <x v="18"/>
    <x v="5"/>
    <x v="1"/>
  </r>
  <r>
    <m/>
    <x v="77"/>
    <x v="18"/>
    <x v="5"/>
    <x v="1"/>
  </r>
  <r>
    <m/>
    <x v="77"/>
    <x v="18"/>
    <x v="5"/>
    <x v="1"/>
  </r>
  <r>
    <m/>
    <x v="77"/>
    <x v="18"/>
    <x v="5"/>
    <x v="1"/>
  </r>
  <r>
    <m/>
    <x v="77"/>
    <x v="18"/>
    <x v="5"/>
    <x v="1"/>
  </r>
  <r>
    <m/>
    <x v="77"/>
    <x v="18"/>
    <x v="5"/>
    <x v="1"/>
  </r>
  <r>
    <m/>
    <x v="77"/>
    <x v="18"/>
    <x v="5"/>
    <x v="1"/>
  </r>
  <r>
    <m/>
    <x v="77"/>
    <x v="18"/>
    <x v="5"/>
    <x v="1"/>
  </r>
  <r>
    <m/>
    <x v="143"/>
    <x v="18"/>
    <x v="5"/>
    <x v="1"/>
  </r>
  <r>
    <m/>
    <x v="143"/>
    <x v="18"/>
    <x v="5"/>
    <x v="1"/>
  </r>
  <r>
    <m/>
    <x v="143"/>
    <x v="18"/>
    <x v="5"/>
    <x v="1"/>
  </r>
  <r>
    <m/>
    <x v="143"/>
    <x v="18"/>
    <x v="5"/>
    <x v="1"/>
  </r>
  <r>
    <m/>
    <x v="143"/>
    <x v="18"/>
    <x v="5"/>
    <x v="1"/>
  </r>
  <r>
    <m/>
    <x v="143"/>
    <x v="18"/>
    <x v="5"/>
    <x v="1"/>
  </r>
  <r>
    <m/>
    <x v="143"/>
    <x v="18"/>
    <x v="5"/>
    <x v="1"/>
  </r>
  <r>
    <m/>
    <x v="143"/>
    <x v="18"/>
    <x v="5"/>
    <x v="1"/>
  </r>
  <r>
    <m/>
    <x v="143"/>
    <x v="18"/>
    <x v="5"/>
    <x v="1"/>
  </r>
  <r>
    <m/>
    <x v="143"/>
    <x v="18"/>
    <x v="5"/>
    <x v="1"/>
  </r>
  <r>
    <m/>
    <x v="143"/>
    <x v="18"/>
    <x v="5"/>
    <x v="1"/>
  </r>
  <r>
    <m/>
    <x v="143"/>
    <x v="18"/>
    <x v="5"/>
    <x v="1"/>
  </r>
  <r>
    <m/>
    <x v="143"/>
    <x v="18"/>
    <x v="5"/>
    <x v="1"/>
  </r>
  <r>
    <m/>
    <x v="30"/>
    <x v="19"/>
    <x v="8"/>
    <x v="4"/>
  </r>
  <r>
    <m/>
    <x v="30"/>
    <x v="19"/>
    <x v="8"/>
    <x v="4"/>
  </r>
  <r>
    <m/>
    <x v="30"/>
    <x v="19"/>
    <x v="8"/>
    <x v="4"/>
  </r>
  <r>
    <m/>
    <x v="30"/>
    <x v="19"/>
    <x v="8"/>
    <x v="4"/>
  </r>
  <r>
    <m/>
    <x v="30"/>
    <x v="19"/>
    <x v="8"/>
    <x v="4"/>
  </r>
  <r>
    <m/>
    <x v="30"/>
    <x v="19"/>
    <x v="8"/>
    <x v="4"/>
  </r>
  <r>
    <m/>
    <x v="30"/>
    <x v="19"/>
    <x v="8"/>
    <x v="4"/>
  </r>
  <r>
    <m/>
    <x v="30"/>
    <x v="19"/>
    <x v="8"/>
    <x v="4"/>
  </r>
  <r>
    <m/>
    <x v="30"/>
    <x v="19"/>
    <x v="8"/>
    <x v="4"/>
  </r>
  <r>
    <m/>
    <x v="30"/>
    <x v="19"/>
    <x v="8"/>
    <x v="4"/>
  </r>
  <r>
    <m/>
    <x v="40"/>
    <x v="19"/>
    <x v="5"/>
    <x v="0"/>
  </r>
  <r>
    <m/>
    <x v="22"/>
    <x v="19"/>
    <x v="6"/>
    <x v="1"/>
  </r>
  <r>
    <m/>
    <x v="27"/>
    <x v="19"/>
    <x v="5"/>
    <x v="1"/>
  </r>
  <r>
    <m/>
    <x v="27"/>
    <x v="19"/>
    <x v="5"/>
    <x v="1"/>
  </r>
  <r>
    <m/>
    <x v="77"/>
    <x v="19"/>
    <x v="5"/>
    <x v="1"/>
  </r>
  <r>
    <m/>
    <x v="77"/>
    <x v="19"/>
    <x v="5"/>
    <x v="1"/>
  </r>
  <r>
    <m/>
    <x v="77"/>
    <x v="19"/>
    <x v="5"/>
    <x v="1"/>
  </r>
  <r>
    <m/>
    <x v="143"/>
    <x v="19"/>
    <x v="5"/>
    <x v="1"/>
  </r>
  <r>
    <m/>
    <x v="143"/>
    <x v="19"/>
    <x v="5"/>
    <x v="1"/>
  </r>
  <r>
    <m/>
    <x v="83"/>
    <x v="19"/>
    <x v="3"/>
    <x v="3"/>
  </r>
  <r>
    <m/>
    <x v="217"/>
    <x v="19"/>
    <x v="11"/>
    <x v="3"/>
  </r>
  <r>
    <m/>
    <x v="30"/>
    <x v="20"/>
    <x v="8"/>
    <x v="4"/>
  </r>
  <r>
    <m/>
    <x v="56"/>
    <x v="20"/>
    <x v="11"/>
    <x v="1"/>
  </r>
  <r>
    <m/>
    <x v="81"/>
    <x v="20"/>
    <x v="3"/>
    <x v="3"/>
  </r>
  <r>
    <m/>
    <x v="125"/>
    <x v="20"/>
    <x v="10"/>
    <x v="3"/>
  </r>
  <r>
    <m/>
    <x v="218"/>
    <x v="20"/>
    <x v="4"/>
    <x v="3"/>
  </r>
  <r>
    <m/>
    <x v="218"/>
    <x v="20"/>
    <x v="4"/>
    <x v="3"/>
  </r>
  <r>
    <m/>
    <x v="97"/>
    <x v="20"/>
    <x v="12"/>
    <x v="3"/>
  </r>
  <r>
    <m/>
    <x v="148"/>
    <x v="21"/>
    <x v="1"/>
    <x v="0"/>
  </r>
  <r>
    <m/>
    <x v="38"/>
    <x v="21"/>
    <x v="1"/>
    <x v="0"/>
  </r>
  <r>
    <m/>
    <x v="38"/>
    <x v="21"/>
    <x v="1"/>
    <x v="0"/>
  </r>
  <r>
    <m/>
    <x v="38"/>
    <x v="21"/>
    <x v="1"/>
    <x v="0"/>
  </r>
  <r>
    <m/>
    <x v="219"/>
    <x v="21"/>
    <x v="5"/>
    <x v="0"/>
  </r>
  <r>
    <m/>
    <x v="40"/>
    <x v="21"/>
    <x v="5"/>
    <x v="0"/>
  </r>
  <r>
    <m/>
    <x v="40"/>
    <x v="21"/>
    <x v="5"/>
    <x v="0"/>
  </r>
  <r>
    <m/>
    <x v="40"/>
    <x v="21"/>
    <x v="5"/>
    <x v="0"/>
  </r>
  <r>
    <m/>
    <x v="40"/>
    <x v="21"/>
    <x v="5"/>
    <x v="0"/>
  </r>
  <r>
    <m/>
    <x v="40"/>
    <x v="21"/>
    <x v="5"/>
    <x v="0"/>
  </r>
  <r>
    <m/>
    <x v="40"/>
    <x v="21"/>
    <x v="5"/>
    <x v="0"/>
  </r>
  <r>
    <m/>
    <x v="40"/>
    <x v="21"/>
    <x v="5"/>
    <x v="0"/>
  </r>
  <r>
    <m/>
    <x v="40"/>
    <x v="21"/>
    <x v="5"/>
    <x v="0"/>
  </r>
  <r>
    <m/>
    <x v="41"/>
    <x v="21"/>
    <x v="5"/>
    <x v="0"/>
  </r>
  <r>
    <m/>
    <x v="41"/>
    <x v="21"/>
    <x v="5"/>
    <x v="0"/>
  </r>
  <r>
    <m/>
    <x v="41"/>
    <x v="21"/>
    <x v="5"/>
    <x v="0"/>
  </r>
  <r>
    <m/>
    <x v="41"/>
    <x v="21"/>
    <x v="5"/>
    <x v="0"/>
  </r>
  <r>
    <m/>
    <x v="41"/>
    <x v="21"/>
    <x v="5"/>
    <x v="0"/>
  </r>
  <r>
    <m/>
    <x v="41"/>
    <x v="21"/>
    <x v="5"/>
    <x v="0"/>
  </r>
  <r>
    <m/>
    <x v="41"/>
    <x v="21"/>
    <x v="5"/>
    <x v="0"/>
  </r>
  <r>
    <m/>
    <x v="41"/>
    <x v="21"/>
    <x v="5"/>
    <x v="0"/>
  </r>
  <r>
    <m/>
    <x v="41"/>
    <x v="21"/>
    <x v="5"/>
    <x v="0"/>
  </r>
  <r>
    <m/>
    <x v="220"/>
    <x v="21"/>
    <x v="5"/>
    <x v="0"/>
  </r>
  <r>
    <m/>
    <x v="44"/>
    <x v="21"/>
    <x v="3"/>
    <x v="1"/>
  </r>
  <r>
    <m/>
    <x v="44"/>
    <x v="21"/>
    <x v="3"/>
    <x v="1"/>
  </r>
  <r>
    <m/>
    <x v="44"/>
    <x v="21"/>
    <x v="3"/>
    <x v="1"/>
  </r>
  <r>
    <m/>
    <x v="44"/>
    <x v="21"/>
    <x v="3"/>
    <x v="1"/>
  </r>
  <r>
    <m/>
    <x v="44"/>
    <x v="21"/>
    <x v="3"/>
    <x v="1"/>
  </r>
  <r>
    <m/>
    <x v="44"/>
    <x v="21"/>
    <x v="3"/>
    <x v="1"/>
  </r>
  <r>
    <m/>
    <x v="44"/>
    <x v="21"/>
    <x v="3"/>
    <x v="1"/>
  </r>
  <r>
    <m/>
    <x v="44"/>
    <x v="21"/>
    <x v="3"/>
    <x v="1"/>
  </r>
  <r>
    <m/>
    <x v="44"/>
    <x v="21"/>
    <x v="3"/>
    <x v="1"/>
  </r>
  <r>
    <m/>
    <x v="44"/>
    <x v="21"/>
    <x v="3"/>
    <x v="1"/>
  </r>
  <r>
    <m/>
    <x v="44"/>
    <x v="21"/>
    <x v="3"/>
    <x v="1"/>
  </r>
  <r>
    <m/>
    <x v="44"/>
    <x v="21"/>
    <x v="3"/>
    <x v="1"/>
  </r>
  <r>
    <m/>
    <x v="44"/>
    <x v="21"/>
    <x v="3"/>
    <x v="1"/>
  </r>
  <r>
    <m/>
    <x v="44"/>
    <x v="21"/>
    <x v="3"/>
    <x v="1"/>
  </r>
  <r>
    <m/>
    <x v="44"/>
    <x v="21"/>
    <x v="3"/>
    <x v="1"/>
  </r>
  <r>
    <m/>
    <x v="44"/>
    <x v="21"/>
    <x v="3"/>
    <x v="1"/>
  </r>
  <r>
    <m/>
    <x v="44"/>
    <x v="21"/>
    <x v="3"/>
    <x v="1"/>
  </r>
  <r>
    <m/>
    <x v="44"/>
    <x v="21"/>
    <x v="3"/>
    <x v="1"/>
  </r>
  <r>
    <m/>
    <x v="44"/>
    <x v="21"/>
    <x v="3"/>
    <x v="1"/>
  </r>
  <r>
    <m/>
    <x v="44"/>
    <x v="21"/>
    <x v="3"/>
    <x v="1"/>
  </r>
  <r>
    <m/>
    <x v="44"/>
    <x v="21"/>
    <x v="3"/>
    <x v="1"/>
  </r>
  <r>
    <m/>
    <x v="44"/>
    <x v="21"/>
    <x v="3"/>
    <x v="1"/>
  </r>
  <r>
    <m/>
    <x v="44"/>
    <x v="21"/>
    <x v="3"/>
    <x v="1"/>
  </r>
  <r>
    <m/>
    <x v="44"/>
    <x v="21"/>
    <x v="3"/>
    <x v="1"/>
  </r>
  <r>
    <m/>
    <x v="44"/>
    <x v="21"/>
    <x v="3"/>
    <x v="1"/>
  </r>
  <r>
    <m/>
    <x v="44"/>
    <x v="21"/>
    <x v="3"/>
    <x v="1"/>
  </r>
  <r>
    <m/>
    <x v="44"/>
    <x v="21"/>
    <x v="3"/>
    <x v="1"/>
  </r>
  <r>
    <m/>
    <x v="44"/>
    <x v="21"/>
    <x v="3"/>
    <x v="1"/>
  </r>
  <r>
    <m/>
    <x v="44"/>
    <x v="21"/>
    <x v="3"/>
    <x v="1"/>
  </r>
  <r>
    <m/>
    <x v="44"/>
    <x v="21"/>
    <x v="3"/>
    <x v="1"/>
  </r>
  <r>
    <m/>
    <x v="44"/>
    <x v="21"/>
    <x v="3"/>
    <x v="1"/>
  </r>
  <r>
    <m/>
    <x v="44"/>
    <x v="21"/>
    <x v="3"/>
    <x v="1"/>
  </r>
  <r>
    <m/>
    <x v="44"/>
    <x v="21"/>
    <x v="3"/>
    <x v="1"/>
  </r>
  <r>
    <m/>
    <x v="44"/>
    <x v="21"/>
    <x v="3"/>
    <x v="1"/>
  </r>
  <r>
    <m/>
    <x v="44"/>
    <x v="21"/>
    <x v="3"/>
    <x v="1"/>
  </r>
  <r>
    <m/>
    <x v="44"/>
    <x v="21"/>
    <x v="3"/>
    <x v="1"/>
  </r>
  <r>
    <m/>
    <x v="44"/>
    <x v="21"/>
    <x v="3"/>
    <x v="1"/>
  </r>
  <r>
    <m/>
    <x v="44"/>
    <x v="21"/>
    <x v="3"/>
    <x v="1"/>
  </r>
  <r>
    <m/>
    <x v="44"/>
    <x v="21"/>
    <x v="3"/>
    <x v="1"/>
  </r>
  <r>
    <m/>
    <x v="44"/>
    <x v="21"/>
    <x v="3"/>
    <x v="1"/>
  </r>
  <r>
    <m/>
    <x v="44"/>
    <x v="21"/>
    <x v="3"/>
    <x v="1"/>
  </r>
  <r>
    <m/>
    <x v="44"/>
    <x v="21"/>
    <x v="3"/>
    <x v="1"/>
  </r>
  <r>
    <m/>
    <x v="44"/>
    <x v="21"/>
    <x v="3"/>
    <x v="1"/>
  </r>
  <r>
    <m/>
    <x v="44"/>
    <x v="21"/>
    <x v="3"/>
    <x v="1"/>
  </r>
  <r>
    <m/>
    <x v="44"/>
    <x v="21"/>
    <x v="3"/>
    <x v="1"/>
  </r>
  <r>
    <m/>
    <x v="44"/>
    <x v="21"/>
    <x v="3"/>
    <x v="1"/>
  </r>
  <r>
    <m/>
    <x v="44"/>
    <x v="21"/>
    <x v="3"/>
    <x v="1"/>
  </r>
  <r>
    <m/>
    <x v="44"/>
    <x v="21"/>
    <x v="3"/>
    <x v="1"/>
  </r>
  <r>
    <m/>
    <x v="44"/>
    <x v="21"/>
    <x v="3"/>
    <x v="1"/>
  </r>
  <r>
    <m/>
    <x v="44"/>
    <x v="21"/>
    <x v="3"/>
    <x v="1"/>
  </r>
  <r>
    <m/>
    <x v="44"/>
    <x v="21"/>
    <x v="3"/>
    <x v="1"/>
  </r>
  <r>
    <m/>
    <x v="44"/>
    <x v="21"/>
    <x v="3"/>
    <x v="1"/>
  </r>
  <r>
    <m/>
    <x v="44"/>
    <x v="21"/>
    <x v="3"/>
    <x v="1"/>
  </r>
  <r>
    <m/>
    <x v="44"/>
    <x v="21"/>
    <x v="3"/>
    <x v="1"/>
  </r>
  <r>
    <m/>
    <x v="44"/>
    <x v="21"/>
    <x v="3"/>
    <x v="1"/>
  </r>
  <r>
    <m/>
    <x v="44"/>
    <x v="21"/>
    <x v="3"/>
    <x v="1"/>
  </r>
  <r>
    <m/>
    <x v="44"/>
    <x v="21"/>
    <x v="3"/>
    <x v="1"/>
  </r>
  <r>
    <m/>
    <x v="44"/>
    <x v="21"/>
    <x v="3"/>
    <x v="1"/>
  </r>
  <r>
    <m/>
    <x v="44"/>
    <x v="21"/>
    <x v="3"/>
    <x v="1"/>
  </r>
  <r>
    <m/>
    <x v="44"/>
    <x v="21"/>
    <x v="3"/>
    <x v="1"/>
  </r>
  <r>
    <m/>
    <x v="44"/>
    <x v="21"/>
    <x v="3"/>
    <x v="1"/>
  </r>
  <r>
    <m/>
    <x v="44"/>
    <x v="21"/>
    <x v="3"/>
    <x v="1"/>
  </r>
  <r>
    <m/>
    <x v="44"/>
    <x v="21"/>
    <x v="3"/>
    <x v="1"/>
  </r>
  <r>
    <m/>
    <x v="44"/>
    <x v="21"/>
    <x v="3"/>
    <x v="1"/>
  </r>
  <r>
    <m/>
    <x v="44"/>
    <x v="21"/>
    <x v="3"/>
    <x v="1"/>
  </r>
  <r>
    <m/>
    <x v="44"/>
    <x v="21"/>
    <x v="3"/>
    <x v="1"/>
  </r>
  <r>
    <m/>
    <x v="7"/>
    <x v="21"/>
    <x v="3"/>
    <x v="1"/>
  </r>
  <r>
    <m/>
    <x v="7"/>
    <x v="21"/>
    <x v="3"/>
    <x v="1"/>
  </r>
  <r>
    <m/>
    <x v="7"/>
    <x v="21"/>
    <x v="3"/>
    <x v="1"/>
  </r>
  <r>
    <m/>
    <x v="7"/>
    <x v="21"/>
    <x v="3"/>
    <x v="1"/>
  </r>
  <r>
    <m/>
    <x v="149"/>
    <x v="21"/>
    <x v="3"/>
    <x v="1"/>
  </r>
  <r>
    <m/>
    <x v="149"/>
    <x v="21"/>
    <x v="3"/>
    <x v="1"/>
  </r>
  <r>
    <m/>
    <x v="30"/>
    <x v="22"/>
    <x v="8"/>
    <x v="4"/>
  </r>
  <r>
    <m/>
    <x v="30"/>
    <x v="22"/>
    <x v="8"/>
    <x v="4"/>
  </r>
  <r>
    <m/>
    <x v="30"/>
    <x v="22"/>
    <x v="8"/>
    <x v="4"/>
  </r>
  <r>
    <m/>
    <x v="30"/>
    <x v="22"/>
    <x v="8"/>
    <x v="4"/>
  </r>
  <r>
    <m/>
    <x v="30"/>
    <x v="22"/>
    <x v="8"/>
    <x v="4"/>
  </r>
  <r>
    <m/>
    <x v="30"/>
    <x v="22"/>
    <x v="8"/>
    <x v="4"/>
  </r>
  <r>
    <m/>
    <x v="30"/>
    <x v="22"/>
    <x v="8"/>
    <x v="4"/>
  </r>
  <r>
    <m/>
    <x v="30"/>
    <x v="22"/>
    <x v="8"/>
    <x v="4"/>
  </r>
  <r>
    <m/>
    <x v="30"/>
    <x v="22"/>
    <x v="8"/>
    <x v="4"/>
  </r>
  <r>
    <m/>
    <x v="30"/>
    <x v="22"/>
    <x v="8"/>
    <x v="4"/>
  </r>
  <r>
    <m/>
    <x v="30"/>
    <x v="22"/>
    <x v="8"/>
    <x v="4"/>
  </r>
  <r>
    <m/>
    <x v="30"/>
    <x v="22"/>
    <x v="8"/>
    <x v="4"/>
  </r>
  <r>
    <m/>
    <x v="30"/>
    <x v="22"/>
    <x v="8"/>
    <x v="4"/>
  </r>
  <r>
    <m/>
    <x v="30"/>
    <x v="22"/>
    <x v="8"/>
    <x v="4"/>
  </r>
  <r>
    <m/>
    <x v="38"/>
    <x v="22"/>
    <x v="1"/>
    <x v="0"/>
  </r>
  <r>
    <m/>
    <x v="42"/>
    <x v="22"/>
    <x v="2"/>
    <x v="1"/>
  </r>
  <r>
    <m/>
    <x v="42"/>
    <x v="22"/>
    <x v="2"/>
    <x v="1"/>
  </r>
  <r>
    <m/>
    <x v="6"/>
    <x v="22"/>
    <x v="2"/>
    <x v="1"/>
  </r>
  <r>
    <m/>
    <x v="6"/>
    <x v="22"/>
    <x v="2"/>
    <x v="1"/>
  </r>
  <r>
    <m/>
    <x v="44"/>
    <x v="22"/>
    <x v="3"/>
    <x v="1"/>
  </r>
  <r>
    <m/>
    <x v="44"/>
    <x v="22"/>
    <x v="3"/>
    <x v="1"/>
  </r>
  <r>
    <m/>
    <x v="44"/>
    <x v="22"/>
    <x v="3"/>
    <x v="1"/>
  </r>
  <r>
    <m/>
    <x v="22"/>
    <x v="22"/>
    <x v="6"/>
    <x v="1"/>
  </r>
  <r>
    <m/>
    <x v="22"/>
    <x v="22"/>
    <x v="6"/>
    <x v="1"/>
  </r>
  <r>
    <m/>
    <x v="221"/>
    <x v="22"/>
    <x v="10"/>
    <x v="1"/>
  </r>
  <r>
    <m/>
    <x v="50"/>
    <x v="22"/>
    <x v="10"/>
    <x v="1"/>
  </r>
  <r>
    <m/>
    <x v="57"/>
    <x v="22"/>
    <x v="11"/>
    <x v="1"/>
  </r>
  <r>
    <m/>
    <x v="76"/>
    <x v="22"/>
    <x v="5"/>
    <x v="1"/>
  </r>
  <r>
    <m/>
    <x v="77"/>
    <x v="22"/>
    <x v="5"/>
    <x v="1"/>
  </r>
  <r>
    <m/>
    <x v="81"/>
    <x v="22"/>
    <x v="3"/>
    <x v="3"/>
  </r>
  <r>
    <m/>
    <x v="81"/>
    <x v="22"/>
    <x v="3"/>
    <x v="3"/>
  </r>
  <r>
    <m/>
    <x v="81"/>
    <x v="22"/>
    <x v="3"/>
    <x v="3"/>
  </r>
  <r>
    <m/>
    <x v="82"/>
    <x v="22"/>
    <x v="3"/>
    <x v="3"/>
  </r>
  <r>
    <m/>
    <x v="82"/>
    <x v="22"/>
    <x v="3"/>
    <x v="3"/>
  </r>
  <r>
    <m/>
    <x v="82"/>
    <x v="22"/>
    <x v="3"/>
    <x v="3"/>
  </r>
  <r>
    <m/>
    <x v="82"/>
    <x v="22"/>
    <x v="3"/>
    <x v="3"/>
  </r>
  <r>
    <m/>
    <x v="222"/>
    <x v="22"/>
    <x v="3"/>
    <x v="3"/>
  </r>
  <r>
    <m/>
    <x v="86"/>
    <x v="22"/>
    <x v="6"/>
    <x v="3"/>
  </r>
  <r>
    <m/>
    <x v="223"/>
    <x v="22"/>
    <x v="6"/>
    <x v="3"/>
  </r>
  <r>
    <m/>
    <x v="223"/>
    <x v="22"/>
    <x v="6"/>
    <x v="3"/>
  </r>
  <r>
    <m/>
    <x v="224"/>
    <x v="22"/>
    <x v="6"/>
    <x v="3"/>
  </r>
  <r>
    <m/>
    <x v="87"/>
    <x v="22"/>
    <x v="6"/>
    <x v="3"/>
  </r>
  <r>
    <m/>
    <x v="126"/>
    <x v="22"/>
    <x v="11"/>
    <x v="3"/>
  </r>
  <r>
    <m/>
    <x v="126"/>
    <x v="22"/>
    <x v="11"/>
    <x v="3"/>
  </r>
  <r>
    <m/>
    <x v="126"/>
    <x v="22"/>
    <x v="11"/>
    <x v="3"/>
  </r>
  <r>
    <m/>
    <x v="126"/>
    <x v="22"/>
    <x v="11"/>
    <x v="3"/>
  </r>
  <r>
    <m/>
    <x v="126"/>
    <x v="22"/>
    <x v="11"/>
    <x v="3"/>
  </r>
  <r>
    <m/>
    <x v="127"/>
    <x v="22"/>
    <x v="11"/>
    <x v="3"/>
  </r>
  <r>
    <m/>
    <x v="127"/>
    <x v="22"/>
    <x v="11"/>
    <x v="3"/>
  </r>
  <r>
    <m/>
    <x v="225"/>
    <x v="22"/>
    <x v="7"/>
    <x v="3"/>
  </r>
  <r>
    <m/>
    <x v="226"/>
    <x v="22"/>
    <x v="12"/>
    <x v="3"/>
  </r>
  <r>
    <m/>
    <x v="226"/>
    <x v="22"/>
    <x v="12"/>
    <x v="3"/>
  </r>
  <r>
    <m/>
    <x v="226"/>
    <x v="22"/>
    <x v="12"/>
    <x v="3"/>
  </r>
  <r>
    <m/>
    <x v="226"/>
    <x v="22"/>
    <x v="12"/>
    <x v="3"/>
  </r>
  <r>
    <m/>
    <x v="226"/>
    <x v="22"/>
    <x v="12"/>
    <x v="3"/>
  </r>
  <r>
    <m/>
    <x v="226"/>
    <x v="22"/>
    <x v="12"/>
    <x v="3"/>
  </r>
  <r>
    <m/>
    <x v="226"/>
    <x v="22"/>
    <x v="12"/>
    <x v="3"/>
  </r>
  <r>
    <m/>
    <x v="226"/>
    <x v="22"/>
    <x v="12"/>
    <x v="3"/>
  </r>
  <r>
    <m/>
    <x v="226"/>
    <x v="22"/>
    <x v="12"/>
    <x v="3"/>
  </r>
  <r>
    <m/>
    <x v="95"/>
    <x v="22"/>
    <x v="12"/>
    <x v="3"/>
  </r>
  <r>
    <m/>
    <x v="95"/>
    <x v="22"/>
    <x v="12"/>
    <x v="3"/>
  </r>
  <r>
    <m/>
    <x v="95"/>
    <x v="22"/>
    <x v="12"/>
    <x v="3"/>
  </r>
  <r>
    <m/>
    <x v="95"/>
    <x v="22"/>
    <x v="12"/>
    <x v="3"/>
  </r>
  <r>
    <m/>
    <x v="95"/>
    <x v="22"/>
    <x v="12"/>
    <x v="3"/>
  </r>
  <r>
    <m/>
    <x v="145"/>
    <x v="22"/>
    <x v="0"/>
    <x v="3"/>
  </r>
  <r>
    <m/>
    <x v="227"/>
    <x v="22"/>
    <x v="0"/>
    <x v="3"/>
  </r>
  <r>
    <m/>
    <x v="100"/>
    <x v="22"/>
    <x v="0"/>
    <x v="3"/>
  </r>
  <r>
    <m/>
    <x v="100"/>
    <x v="22"/>
    <x v="0"/>
    <x v="3"/>
  </r>
  <r>
    <m/>
    <x v="30"/>
    <x v="23"/>
    <x v="8"/>
    <x v="4"/>
  </r>
  <r>
    <m/>
    <x v="30"/>
    <x v="23"/>
    <x v="8"/>
    <x v="4"/>
  </r>
  <r>
    <m/>
    <x v="30"/>
    <x v="23"/>
    <x v="8"/>
    <x v="4"/>
  </r>
  <r>
    <m/>
    <x v="30"/>
    <x v="23"/>
    <x v="8"/>
    <x v="4"/>
  </r>
  <r>
    <m/>
    <x v="30"/>
    <x v="23"/>
    <x v="8"/>
    <x v="4"/>
  </r>
  <r>
    <m/>
    <x v="30"/>
    <x v="23"/>
    <x v="8"/>
    <x v="4"/>
  </r>
  <r>
    <m/>
    <x v="30"/>
    <x v="23"/>
    <x v="8"/>
    <x v="4"/>
  </r>
  <r>
    <m/>
    <x v="30"/>
    <x v="23"/>
    <x v="8"/>
    <x v="4"/>
  </r>
  <r>
    <m/>
    <x v="30"/>
    <x v="23"/>
    <x v="8"/>
    <x v="4"/>
  </r>
  <r>
    <m/>
    <x v="30"/>
    <x v="23"/>
    <x v="8"/>
    <x v="4"/>
  </r>
  <r>
    <m/>
    <x v="30"/>
    <x v="23"/>
    <x v="8"/>
    <x v="4"/>
  </r>
  <r>
    <m/>
    <x v="228"/>
    <x v="23"/>
    <x v="0"/>
    <x v="0"/>
  </r>
  <r>
    <m/>
    <x v="1"/>
    <x v="23"/>
    <x v="1"/>
    <x v="0"/>
  </r>
  <r>
    <m/>
    <x v="1"/>
    <x v="23"/>
    <x v="1"/>
    <x v="0"/>
  </r>
  <r>
    <m/>
    <x v="1"/>
    <x v="23"/>
    <x v="1"/>
    <x v="0"/>
  </r>
  <r>
    <m/>
    <x v="1"/>
    <x v="23"/>
    <x v="1"/>
    <x v="0"/>
  </r>
  <r>
    <m/>
    <x v="1"/>
    <x v="23"/>
    <x v="1"/>
    <x v="0"/>
  </r>
  <r>
    <m/>
    <x v="1"/>
    <x v="23"/>
    <x v="1"/>
    <x v="0"/>
  </r>
  <r>
    <m/>
    <x v="2"/>
    <x v="23"/>
    <x v="1"/>
    <x v="0"/>
  </r>
  <r>
    <m/>
    <x v="2"/>
    <x v="23"/>
    <x v="1"/>
    <x v="0"/>
  </r>
  <r>
    <m/>
    <x v="2"/>
    <x v="23"/>
    <x v="1"/>
    <x v="0"/>
  </r>
  <r>
    <m/>
    <x v="3"/>
    <x v="23"/>
    <x v="1"/>
    <x v="0"/>
  </r>
  <r>
    <m/>
    <x v="38"/>
    <x v="23"/>
    <x v="1"/>
    <x v="0"/>
  </r>
  <r>
    <m/>
    <x v="38"/>
    <x v="23"/>
    <x v="1"/>
    <x v="0"/>
  </r>
  <r>
    <m/>
    <x v="4"/>
    <x v="23"/>
    <x v="1"/>
    <x v="0"/>
  </r>
  <r>
    <m/>
    <x v="4"/>
    <x v="23"/>
    <x v="1"/>
    <x v="0"/>
  </r>
  <r>
    <m/>
    <x v="4"/>
    <x v="23"/>
    <x v="1"/>
    <x v="0"/>
  </r>
  <r>
    <m/>
    <x v="4"/>
    <x v="23"/>
    <x v="1"/>
    <x v="0"/>
  </r>
  <r>
    <m/>
    <x v="4"/>
    <x v="23"/>
    <x v="1"/>
    <x v="0"/>
  </r>
  <r>
    <m/>
    <x v="4"/>
    <x v="23"/>
    <x v="1"/>
    <x v="0"/>
  </r>
  <r>
    <m/>
    <x v="4"/>
    <x v="23"/>
    <x v="1"/>
    <x v="0"/>
  </r>
  <r>
    <m/>
    <x v="4"/>
    <x v="23"/>
    <x v="1"/>
    <x v="0"/>
  </r>
  <r>
    <m/>
    <x v="4"/>
    <x v="23"/>
    <x v="1"/>
    <x v="0"/>
  </r>
  <r>
    <m/>
    <x v="4"/>
    <x v="23"/>
    <x v="1"/>
    <x v="0"/>
  </r>
  <r>
    <m/>
    <x v="4"/>
    <x v="23"/>
    <x v="1"/>
    <x v="0"/>
  </r>
  <r>
    <m/>
    <x v="4"/>
    <x v="23"/>
    <x v="1"/>
    <x v="0"/>
  </r>
  <r>
    <m/>
    <x v="4"/>
    <x v="23"/>
    <x v="1"/>
    <x v="0"/>
  </r>
  <r>
    <m/>
    <x v="4"/>
    <x v="23"/>
    <x v="1"/>
    <x v="0"/>
  </r>
  <r>
    <m/>
    <x v="4"/>
    <x v="23"/>
    <x v="1"/>
    <x v="0"/>
  </r>
  <r>
    <m/>
    <x v="4"/>
    <x v="23"/>
    <x v="1"/>
    <x v="0"/>
  </r>
  <r>
    <m/>
    <x v="4"/>
    <x v="23"/>
    <x v="1"/>
    <x v="0"/>
  </r>
  <r>
    <m/>
    <x v="4"/>
    <x v="23"/>
    <x v="1"/>
    <x v="0"/>
  </r>
  <r>
    <m/>
    <x v="4"/>
    <x v="23"/>
    <x v="1"/>
    <x v="0"/>
  </r>
  <r>
    <m/>
    <x v="4"/>
    <x v="23"/>
    <x v="1"/>
    <x v="0"/>
  </r>
  <r>
    <m/>
    <x v="4"/>
    <x v="23"/>
    <x v="1"/>
    <x v="0"/>
  </r>
  <r>
    <m/>
    <x v="4"/>
    <x v="23"/>
    <x v="1"/>
    <x v="0"/>
  </r>
  <r>
    <m/>
    <x v="4"/>
    <x v="23"/>
    <x v="1"/>
    <x v="0"/>
  </r>
  <r>
    <m/>
    <x v="4"/>
    <x v="23"/>
    <x v="1"/>
    <x v="0"/>
  </r>
  <r>
    <m/>
    <x v="4"/>
    <x v="23"/>
    <x v="1"/>
    <x v="0"/>
  </r>
  <r>
    <m/>
    <x v="4"/>
    <x v="23"/>
    <x v="1"/>
    <x v="0"/>
  </r>
  <r>
    <m/>
    <x v="4"/>
    <x v="23"/>
    <x v="1"/>
    <x v="0"/>
  </r>
  <r>
    <m/>
    <x v="4"/>
    <x v="23"/>
    <x v="1"/>
    <x v="0"/>
  </r>
  <r>
    <m/>
    <x v="4"/>
    <x v="23"/>
    <x v="1"/>
    <x v="0"/>
  </r>
  <r>
    <m/>
    <x v="4"/>
    <x v="23"/>
    <x v="1"/>
    <x v="0"/>
  </r>
  <r>
    <m/>
    <x v="4"/>
    <x v="23"/>
    <x v="1"/>
    <x v="0"/>
  </r>
  <r>
    <m/>
    <x v="4"/>
    <x v="23"/>
    <x v="1"/>
    <x v="0"/>
  </r>
  <r>
    <m/>
    <x v="4"/>
    <x v="23"/>
    <x v="1"/>
    <x v="0"/>
  </r>
  <r>
    <m/>
    <x v="4"/>
    <x v="23"/>
    <x v="1"/>
    <x v="0"/>
  </r>
  <r>
    <m/>
    <x v="4"/>
    <x v="23"/>
    <x v="1"/>
    <x v="0"/>
  </r>
  <r>
    <m/>
    <x v="4"/>
    <x v="23"/>
    <x v="1"/>
    <x v="0"/>
  </r>
  <r>
    <m/>
    <x v="4"/>
    <x v="23"/>
    <x v="1"/>
    <x v="0"/>
  </r>
  <r>
    <m/>
    <x v="4"/>
    <x v="23"/>
    <x v="1"/>
    <x v="0"/>
  </r>
  <r>
    <m/>
    <x v="4"/>
    <x v="23"/>
    <x v="1"/>
    <x v="0"/>
  </r>
  <r>
    <m/>
    <x v="4"/>
    <x v="23"/>
    <x v="1"/>
    <x v="0"/>
  </r>
  <r>
    <m/>
    <x v="4"/>
    <x v="23"/>
    <x v="1"/>
    <x v="0"/>
  </r>
  <r>
    <m/>
    <x v="4"/>
    <x v="23"/>
    <x v="1"/>
    <x v="0"/>
  </r>
  <r>
    <m/>
    <x v="4"/>
    <x v="23"/>
    <x v="1"/>
    <x v="0"/>
  </r>
  <r>
    <m/>
    <x v="4"/>
    <x v="23"/>
    <x v="1"/>
    <x v="0"/>
  </r>
  <r>
    <m/>
    <x v="5"/>
    <x v="23"/>
    <x v="1"/>
    <x v="0"/>
  </r>
  <r>
    <m/>
    <x v="5"/>
    <x v="23"/>
    <x v="1"/>
    <x v="0"/>
  </r>
  <r>
    <m/>
    <x v="5"/>
    <x v="23"/>
    <x v="1"/>
    <x v="0"/>
  </r>
  <r>
    <m/>
    <x v="5"/>
    <x v="23"/>
    <x v="1"/>
    <x v="0"/>
  </r>
  <r>
    <m/>
    <x v="5"/>
    <x v="23"/>
    <x v="1"/>
    <x v="0"/>
  </r>
  <r>
    <m/>
    <x v="5"/>
    <x v="23"/>
    <x v="1"/>
    <x v="0"/>
  </r>
  <r>
    <m/>
    <x v="5"/>
    <x v="23"/>
    <x v="1"/>
    <x v="0"/>
  </r>
  <r>
    <m/>
    <x v="5"/>
    <x v="23"/>
    <x v="1"/>
    <x v="0"/>
  </r>
  <r>
    <m/>
    <x v="5"/>
    <x v="23"/>
    <x v="1"/>
    <x v="0"/>
  </r>
  <r>
    <m/>
    <x v="5"/>
    <x v="23"/>
    <x v="1"/>
    <x v="0"/>
  </r>
  <r>
    <m/>
    <x v="5"/>
    <x v="23"/>
    <x v="1"/>
    <x v="0"/>
  </r>
  <r>
    <m/>
    <x v="5"/>
    <x v="23"/>
    <x v="1"/>
    <x v="0"/>
  </r>
  <r>
    <m/>
    <x v="5"/>
    <x v="23"/>
    <x v="1"/>
    <x v="0"/>
  </r>
  <r>
    <m/>
    <x v="5"/>
    <x v="23"/>
    <x v="1"/>
    <x v="0"/>
  </r>
  <r>
    <m/>
    <x v="5"/>
    <x v="23"/>
    <x v="1"/>
    <x v="0"/>
  </r>
  <r>
    <m/>
    <x v="5"/>
    <x v="23"/>
    <x v="1"/>
    <x v="0"/>
  </r>
  <r>
    <m/>
    <x v="5"/>
    <x v="23"/>
    <x v="1"/>
    <x v="0"/>
  </r>
  <r>
    <m/>
    <x v="5"/>
    <x v="23"/>
    <x v="1"/>
    <x v="0"/>
  </r>
  <r>
    <m/>
    <x v="5"/>
    <x v="23"/>
    <x v="1"/>
    <x v="0"/>
  </r>
  <r>
    <m/>
    <x v="5"/>
    <x v="23"/>
    <x v="1"/>
    <x v="0"/>
  </r>
  <r>
    <m/>
    <x v="5"/>
    <x v="23"/>
    <x v="1"/>
    <x v="0"/>
  </r>
  <r>
    <m/>
    <x v="5"/>
    <x v="23"/>
    <x v="1"/>
    <x v="0"/>
  </r>
  <r>
    <m/>
    <x v="5"/>
    <x v="23"/>
    <x v="1"/>
    <x v="0"/>
  </r>
  <r>
    <m/>
    <x v="5"/>
    <x v="23"/>
    <x v="1"/>
    <x v="0"/>
  </r>
  <r>
    <m/>
    <x v="5"/>
    <x v="23"/>
    <x v="1"/>
    <x v="0"/>
  </r>
  <r>
    <m/>
    <x v="5"/>
    <x v="23"/>
    <x v="1"/>
    <x v="0"/>
  </r>
  <r>
    <m/>
    <x v="5"/>
    <x v="23"/>
    <x v="1"/>
    <x v="0"/>
  </r>
  <r>
    <m/>
    <x v="5"/>
    <x v="23"/>
    <x v="1"/>
    <x v="0"/>
  </r>
  <r>
    <m/>
    <x v="5"/>
    <x v="23"/>
    <x v="1"/>
    <x v="0"/>
  </r>
  <r>
    <m/>
    <x v="5"/>
    <x v="23"/>
    <x v="1"/>
    <x v="0"/>
  </r>
  <r>
    <m/>
    <x v="5"/>
    <x v="23"/>
    <x v="1"/>
    <x v="0"/>
  </r>
  <r>
    <m/>
    <x v="5"/>
    <x v="23"/>
    <x v="1"/>
    <x v="0"/>
  </r>
  <r>
    <m/>
    <x v="195"/>
    <x v="23"/>
    <x v="6"/>
    <x v="1"/>
  </r>
  <r>
    <m/>
    <x v="8"/>
    <x v="23"/>
    <x v="4"/>
    <x v="1"/>
  </r>
  <r>
    <m/>
    <x v="26"/>
    <x v="23"/>
    <x v="0"/>
    <x v="1"/>
  </r>
  <r>
    <m/>
    <x v="229"/>
    <x v="23"/>
    <x v="0"/>
    <x v="1"/>
  </r>
  <r>
    <m/>
    <x v="230"/>
    <x v="23"/>
    <x v="0"/>
    <x v="1"/>
  </r>
  <r>
    <m/>
    <x v="230"/>
    <x v="23"/>
    <x v="0"/>
    <x v="1"/>
  </r>
  <r>
    <m/>
    <x v="201"/>
    <x v="23"/>
    <x v="0"/>
    <x v="1"/>
  </r>
  <r>
    <m/>
    <x v="202"/>
    <x v="23"/>
    <x v="0"/>
    <x v="1"/>
  </r>
  <r>
    <m/>
    <x v="202"/>
    <x v="23"/>
    <x v="0"/>
    <x v="1"/>
  </r>
  <r>
    <m/>
    <x v="12"/>
    <x v="23"/>
    <x v="0"/>
    <x v="1"/>
  </r>
  <r>
    <m/>
    <x v="231"/>
    <x v="23"/>
    <x v="0"/>
    <x v="1"/>
  </r>
  <r>
    <m/>
    <x v="231"/>
    <x v="23"/>
    <x v="0"/>
    <x v="1"/>
  </r>
  <r>
    <m/>
    <x v="13"/>
    <x v="23"/>
    <x v="0"/>
    <x v="1"/>
  </r>
  <r>
    <m/>
    <x v="13"/>
    <x v="23"/>
    <x v="0"/>
    <x v="1"/>
  </r>
  <r>
    <m/>
    <x v="232"/>
    <x v="23"/>
    <x v="5"/>
    <x v="1"/>
  </r>
  <r>
    <m/>
    <x v="73"/>
    <x v="23"/>
    <x v="5"/>
    <x v="1"/>
  </r>
  <r>
    <m/>
    <x v="74"/>
    <x v="23"/>
    <x v="5"/>
    <x v="1"/>
  </r>
  <r>
    <m/>
    <x v="83"/>
    <x v="23"/>
    <x v="3"/>
    <x v="3"/>
  </r>
  <r>
    <m/>
    <x v="126"/>
    <x v="23"/>
    <x v="11"/>
    <x v="3"/>
  </r>
  <r>
    <m/>
    <x v="126"/>
    <x v="23"/>
    <x v="11"/>
    <x v="3"/>
  </r>
  <r>
    <m/>
    <x v="233"/>
    <x v="23"/>
    <x v="1"/>
    <x v="3"/>
  </r>
  <r>
    <m/>
    <x v="233"/>
    <x v="23"/>
    <x v="1"/>
    <x v="3"/>
  </r>
  <r>
    <m/>
    <x v="30"/>
    <x v="24"/>
    <x v="8"/>
    <x v="4"/>
  </r>
  <r>
    <m/>
    <x v="30"/>
    <x v="24"/>
    <x v="8"/>
    <x v="4"/>
  </r>
  <r>
    <m/>
    <x v="148"/>
    <x v="24"/>
    <x v="1"/>
    <x v="0"/>
  </r>
  <r>
    <m/>
    <x v="38"/>
    <x v="24"/>
    <x v="1"/>
    <x v="0"/>
  </r>
  <r>
    <m/>
    <x v="118"/>
    <x v="24"/>
    <x v="5"/>
    <x v="0"/>
  </r>
  <r>
    <m/>
    <x v="118"/>
    <x v="24"/>
    <x v="5"/>
    <x v="0"/>
  </r>
  <r>
    <m/>
    <x v="118"/>
    <x v="24"/>
    <x v="5"/>
    <x v="0"/>
  </r>
  <r>
    <m/>
    <x v="118"/>
    <x v="24"/>
    <x v="5"/>
    <x v="0"/>
  </r>
  <r>
    <m/>
    <x v="118"/>
    <x v="24"/>
    <x v="5"/>
    <x v="0"/>
  </r>
  <r>
    <m/>
    <x v="118"/>
    <x v="24"/>
    <x v="5"/>
    <x v="0"/>
  </r>
  <r>
    <m/>
    <x v="118"/>
    <x v="24"/>
    <x v="5"/>
    <x v="0"/>
  </r>
  <r>
    <m/>
    <x v="118"/>
    <x v="24"/>
    <x v="5"/>
    <x v="0"/>
  </r>
  <r>
    <m/>
    <x v="118"/>
    <x v="24"/>
    <x v="5"/>
    <x v="0"/>
  </r>
  <r>
    <m/>
    <x v="118"/>
    <x v="24"/>
    <x v="5"/>
    <x v="0"/>
  </r>
  <r>
    <m/>
    <x v="118"/>
    <x v="24"/>
    <x v="5"/>
    <x v="0"/>
  </r>
  <r>
    <m/>
    <x v="118"/>
    <x v="24"/>
    <x v="5"/>
    <x v="0"/>
  </r>
  <r>
    <m/>
    <x v="118"/>
    <x v="24"/>
    <x v="5"/>
    <x v="0"/>
  </r>
  <r>
    <m/>
    <x v="118"/>
    <x v="24"/>
    <x v="5"/>
    <x v="0"/>
  </r>
  <r>
    <m/>
    <x v="118"/>
    <x v="24"/>
    <x v="5"/>
    <x v="0"/>
  </r>
  <r>
    <m/>
    <x v="118"/>
    <x v="24"/>
    <x v="5"/>
    <x v="0"/>
  </r>
  <r>
    <m/>
    <x v="118"/>
    <x v="24"/>
    <x v="5"/>
    <x v="0"/>
  </r>
  <r>
    <m/>
    <x v="118"/>
    <x v="24"/>
    <x v="5"/>
    <x v="0"/>
  </r>
  <r>
    <m/>
    <x v="118"/>
    <x v="24"/>
    <x v="5"/>
    <x v="0"/>
  </r>
  <r>
    <m/>
    <x v="234"/>
    <x v="24"/>
    <x v="5"/>
    <x v="0"/>
  </r>
  <r>
    <m/>
    <x v="234"/>
    <x v="24"/>
    <x v="5"/>
    <x v="0"/>
  </r>
  <r>
    <m/>
    <x v="234"/>
    <x v="24"/>
    <x v="5"/>
    <x v="0"/>
  </r>
  <r>
    <m/>
    <x v="40"/>
    <x v="24"/>
    <x v="5"/>
    <x v="0"/>
  </r>
  <r>
    <m/>
    <x v="40"/>
    <x v="24"/>
    <x v="5"/>
    <x v="0"/>
  </r>
  <r>
    <m/>
    <x v="40"/>
    <x v="24"/>
    <x v="5"/>
    <x v="0"/>
  </r>
  <r>
    <m/>
    <x v="40"/>
    <x v="24"/>
    <x v="5"/>
    <x v="0"/>
  </r>
  <r>
    <m/>
    <x v="235"/>
    <x v="24"/>
    <x v="2"/>
    <x v="1"/>
  </r>
  <r>
    <m/>
    <x v="235"/>
    <x v="24"/>
    <x v="2"/>
    <x v="1"/>
  </r>
  <r>
    <m/>
    <x v="235"/>
    <x v="24"/>
    <x v="2"/>
    <x v="1"/>
  </r>
  <r>
    <m/>
    <x v="6"/>
    <x v="24"/>
    <x v="2"/>
    <x v="1"/>
  </r>
  <r>
    <m/>
    <x v="6"/>
    <x v="24"/>
    <x v="2"/>
    <x v="1"/>
  </r>
  <r>
    <m/>
    <x v="6"/>
    <x v="24"/>
    <x v="2"/>
    <x v="1"/>
  </r>
  <r>
    <m/>
    <x v="6"/>
    <x v="24"/>
    <x v="2"/>
    <x v="1"/>
  </r>
  <r>
    <m/>
    <x v="6"/>
    <x v="24"/>
    <x v="2"/>
    <x v="1"/>
  </r>
  <r>
    <m/>
    <x v="6"/>
    <x v="24"/>
    <x v="2"/>
    <x v="1"/>
  </r>
  <r>
    <m/>
    <x v="6"/>
    <x v="24"/>
    <x v="2"/>
    <x v="1"/>
  </r>
  <r>
    <m/>
    <x v="6"/>
    <x v="24"/>
    <x v="2"/>
    <x v="1"/>
  </r>
  <r>
    <m/>
    <x v="6"/>
    <x v="24"/>
    <x v="2"/>
    <x v="1"/>
  </r>
  <r>
    <m/>
    <x v="7"/>
    <x v="24"/>
    <x v="3"/>
    <x v="1"/>
  </r>
  <r>
    <m/>
    <x v="7"/>
    <x v="24"/>
    <x v="3"/>
    <x v="1"/>
  </r>
  <r>
    <m/>
    <x v="7"/>
    <x v="24"/>
    <x v="3"/>
    <x v="1"/>
  </r>
  <r>
    <m/>
    <x v="7"/>
    <x v="24"/>
    <x v="3"/>
    <x v="1"/>
  </r>
  <r>
    <m/>
    <x v="7"/>
    <x v="24"/>
    <x v="3"/>
    <x v="1"/>
  </r>
  <r>
    <m/>
    <x v="7"/>
    <x v="24"/>
    <x v="3"/>
    <x v="1"/>
  </r>
  <r>
    <m/>
    <x v="7"/>
    <x v="24"/>
    <x v="3"/>
    <x v="1"/>
  </r>
  <r>
    <m/>
    <x v="7"/>
    <x v="24"/>
    <x v="3"/>
    <x v="1"/>
  </r>
  <r>
    <m/>
    <x v="7"/>
    <x v="24"/>
    <x v="3"/>
    <x v="1"/>
  </r>
  <r>
    <m/>
    <x v="7"/>
    <x v="24"/>
    <x v="3"/>
    <x v="1"/>
  </r>
  <r>
    <m/>
    <x v="149"/>
    <x v="24"/>
    <x v="3"/>
    <x v="1"/>
  </r>
  <r>
    <m/>
    <x v="46"/>
    <x v="24"/>
    <x v="6"/>
    <x v="1"/>
  </r>
  <r>
    <m/>
    <x v="46"/>
    <x v="24"/>
    <x v="6"/>
    <x v="1"/>
  </r>
  <r>
    <m/>
    <x v="195"/>
    <x v="24"/>
    <x v="6"/>
    <x v="1"/>
  </r>
  <r>
    <m/>
    <x v="195"/>
    <x v="24"/>
    <x v="6"/>
    <x v="1"/>
  </r>
  <r>
    <m/>
    <x v="195"/>
    <x v="24"/>
    <x v="6"/>
    <x v="1"/>
  </r>
  <r>
    <m/>
    <x v="195"/>
    <x v="24"/>
    <x v="6"/>
    <x v="1"/>
  </r>
  <r>
    <m/>
    <x v="195"/>
    <x v="24"/>
    <x v="6"/>
    <x v="1"/>
  </r>
  <r>
    <m/>
    <x v="195"/>
    <x v="24"/>
    <x v="6"/>
    <x v="1"/>
  </r>
  <r>
    <m/>
    <x v="195"/>
    <x v="24"/>
    <x v="6"/>
    <x v="1"/>
  </r>
  <r>
    <m/>
    <x v="195"/>
    <x v="24"/>
    <x v="6"/>
    <x v="1"/>
  </r>
  <r>
    <m/>
    <x v="195"/>
    <x v="24"/>
    <x v="6"/>
    <x v="1"/>
  </r>
  <r>
    <m/>
    <x v="195"/>
    <x v="24"/>
    <x v="6"/>
    <x v="1"/>
  </r>
  <r>
    <m/>
    <x v="195"/>
    <x v="24"/>
    <x v="6"/>
    <x v="1"/>
  </r>
  <r>
    <m/>
    <x v="195"/>
    <x v="24"/>
    <x v="6"/>
    <x v="1"/>
  </r>
  <r>
    <m/>
    <x v="195"/>
    <x v="24"/>
    <x v="6"/>
    <x v="1"/>
  </r>
  <r>
    <m/>
    <x v="195"/>
    <x v="24"/>
    <x v="6"/>
    <x v="1"/>
  </r>
  <r>
    <m/>
    <x v="195"/>
    <x v="24"/>
    <x v="6"/>
    <x v="1"/>
  </r>
  <r>
    <m/>
    <x v="195"/>
    <x v="24"/>
    <x v="6"/>
    <x v="1"/>
  </r>
  <r>
    <m/>
    <x v="195"/>
    <x v="24"/>
    <x v="6"/>
    <x v="1"/>
  </r>
  <r>
    <m/>
    <x v="195"/>
    <x v="24"/>
    <x v="6"/>
    <x v="1"/>
  </r>
  <r>
    <m/>
    <x v="195"/>
    <x v="24"/>
    <x v="6"/>
    <x v="1"/>
  </r>
  <r>
    <m/>
    <x v="195"/>
    <x v="24"/>
    <x v="6"/>
    <x v="1"/>
  </r>
  <r>
    <m/>
    <x v="195"/>
    <x v="24"/>
    <x v="6"/>
    <x v="1"/>
  </r>
  <r>
    <m/>
    <x v="195"/>
    <x v="24"/>
    <x v="6"/>
    <x v="1"/>
  </r>
  <r>
    <m/>
    <x v="195"/>
    <x v="24"/>
    <x v="6"/>
    <x v="1"/>
  </r>
  <r>
    <m/>
    <x v="195"/>
    <x v="24"/>
    <x v="6"/>
    <x v="1"/>
  </r>
  <r>
    <m/>
    <x v="195"/>
    <x v="24"/>
    <x v="6"/>
    <x v="1"/>
  </r>
  <r>
    <m/>
    <x v="195"/>
    <x v="24"/>
    <x v="6"/>
    <x v="1"/>
  </r>
  <r>
    <m/>
    <x v="195"/>
    <x v="24"/>
    <x v="6"/>
    <x v="1"/>
  </r>
  <r>
    <m/>
    <x v="195"/>
    <x v="24"/>
    <x v="6"/>
    <x v="1"/>
  </r>
  <r>
    <m/>
    <x v="195"/>
    <x v="24"/>
    <x v="6"/>
    <x v="1"/>
  </r>
  <r>
    <m/>
    <x v="195"/>
    <x v="24"/>
    <x v="6"/>
    <x v="1"/>
  </r>
  <r>
    <m/>
    <x v="195"/>
    <x v="24"/>
    <x v="6"/>
    <x v="1"/>
  </r>
  <r>
    <m/>
    <x v="195"/>
    <x v="24"/>
    <x v="6"/>
    <x v="1"/>
  </r>
  <r>
    <m/>
    <x v="195"/>
    <x v="24"/>
    <x v="6"/>
    <x v="1"/>
  </r>
  <r>
    <m/>
    <x v="195"/>
    <x v="24"/>
    <x v="6"/>
    <x v="1"/>
  </r>
  <r>
    <m/>
    <x v="195"/>
    <x v="24"/>
    <x v="6"/>
    <x v="1"/>
  </r>
  <r>
    <m/>
    <x v="195"/>
    <x v="24"/>
    <x v="6"/>
    <x v="1"/>
  </r>
  <r>
    <m/>
    <x v="195"/>
    <x v="24"/>
    <x v="6"/>
    <x v="1"/>
  </r>
  <r>
    <m/>
    <x v="195"/>
    <x v="24"/>
    <x v="6"/>
    <x v="1"/>
  </r>
  <r>
    <m/>
    <x v="195"/>
    <x v="24"/>
    <x v="6"/>
    <x v="1"/>
  </r>
  <r>
    <m/>
    <x v="195"/>
    <x v="24"/>
    <x v="6"/>
    <x v="1"/>
  </r>
  <r>
    <m/>
    <x v="195"/>
    <x v="24"/>
    <x v="6"/>
    <x v="1"/>
  </r>
  <r>
    <m/>
    <x v="195"/>
    <x v="24"/>
    <x v="6"/>
    <x v="1"/>
  </r>
  <r>
    <m/>
    <x v="195"/>
    <x v="24"/>
    <x v="6"/>
    <x v="1"/>
  </r>
  <r>
    <m/>
    <x v="195"/>
    <x v="24"/>
    <x v="6"/>
    <x v="1"/>
  </r>
  <r>
    <m/>
    <x v="195"/>
    <x v="24"/>
    <x v="6"/>
    <x v="1"/>
  </r>
  <r>
    <m/>
    <x v="195"/>
    <x v="24"/>
    <x v="6"/>
    <x v="1"/>
  </r>
  <r>
    <m/>
    <x v="195"/>
    <x v="24"/>
    <x v="6"/>
    <x v="1"/>
  </r>
  <r>
    <m/>
    <x v="195"/>
    <x v="24"/>
    <x v="6"/>
    <x v="1"/>
  </r>
  <r>
    <m/>
    <x v="195"/>
    <x v="24"/>
    <x v="6"/>
    <x v="1"/>
  </r>
  <r>
    <m/>
    <x v="195"/>
    <x v="24"/>
    <x v="6"/>
    <x v="1"/>
  </r>
  <r>
    <m/>
    <x v="195"/>
    <x v="24"/>
    <x v="6"/>
    <x v="1"/>
  </r>
  <r>
    <m/>
    <x v="195"/>
    <x v="24"/>
    <x v="6"/>
    <x v="1"/>
  </r>
  <r>
    <m/>
    <x v="195"/>
    <x v="24"/>
    <x v="6"/>
    <x v="1"/>
  </r>
  <r>
    <m/>
    <x v="195"/>
    <x v="24"/>
    <x v="6"/>
    <x v="1"/>
  </r>
  <r>
    <m/>
    <x v="195"/>
    <x v="24"/>
    <x v="6"/>
    <x v="1"/>
  </r>
  <r>
    <m/>
    <x v="195"/>
    <x v="24"/>
    <x v="6"/>
    <x v="1"/>
  </r>
  <r>
    <m/>
    <x v="195"/>
    <x v="24"/>
    <x v="6"/>
    <x v="1"/>
  </r>
  <r>
    <m/>
    <x v="195"/>
    <x v="24"/>
    <x v="6"/>
    <x v="1"/>
  </r>
  <r>
    <m/>
    <x v="195"/>
    <x v="24"/>
    <x v="6"/>
    <x v="1"/>
  </r>
  <r>
    <m/>
    <x v="195"/>
    <x v="24"/>
    <x v="6"/>
    <x v="1"/>
  </r>
  <r>
    <m/>
    <x v="195"/>
    <x v="24"/>
    <x v="6"/>
    <x v="1"/>
  </r>
  <r>
    <m/>
    <x v="195"/>
    <x v="24"/>
    <x v="6"/>
    <x v="1"/>
  </r>
  <r>
    <m/>
    <x v="195"/>
    <x v="24"/>
    <x v="6"/>
    <x v="1"/>
  </r>
  <r>
    <m/>
    <x v="195"/>
    <x v="24"/>
    <x v="6"/>
    <x v="1"/>
  </r>
  <r>
    <m/>
    <x v="195"/>
    <x v="24"/>
    <x v="6"/>
    <x v="1"/>
  </r>
  <r>
    <m/>
    <x v="30"/>
    <x v="25"/>
    <x v="8"/>
    <x v="4"/>
  </r>
  <r>
    <m/>
    <x v="7"/>
    <x v="25"/>
    <x v="3"/>
    <x v="1"/>
  </r>
  <r>
    <m/>
    <x v="46"/>
    <x v="25"/>
    <x v="6"/>
    <x v="1"/>
  </r>
  <r>
    <m/>
    <x v="195"/>
    <x v="25"/>
    <x v="6"/>
    <x v="1"/>
  </r>
  <r>
    <m/>
    <x v="195"/>
    <x v="25"/>
    <x v="6"/>
    <x v="1"/>
  </r>
  <r>
    <m/>
    <x v="195"/>
    <x v="25"/>
    <x v="6"/>
    <x v="1"/>
  </r>
  <r>
    <m/>
    <x v="195"/>
    <x v="25"/>
    <x v="6"/>
    <x v="1"/>
  </r>
  <r>
    <m/>
    <x v="9"/>
    <x v="25"/>
    <x v="0"/>
    <x v="1"/>
  </r>
  <r>
    <m/>
    <x v="30"/>
    <x v="26"/>
    <x v="8"/>
    <x v="4"/>
  </r>
  <r>
    <m/>
    <x v="30"/>
    <x v="26"/>
    <x v="8"/>
    <x v="4"/>
  </r>
  <r>
    <m/>
    <x v="30"/>
    <x v="26"/>
    <x v="8"/>
    <x v="4"/>
  </r>
  <r>
    <m/>
    <x v="30"/>
    <x v="26"/>
    <x v="8"/>
    <x v="4"/>
  </r>
  <r>
    <m/>
    <x v="30"/>
    <x v="26"/>
    <x v="8"/>
    <x v="4"/>
  </r>
  <r>
    <m/>
    <x v="30"/>
    <x v="26"/>
    <x v="8"/>
    <x v="4"/>
  </r>
  <r>
    <m/>
    <x v="40"/>
    <x v="26"/>
    <x v="5"/>
    <x v="0"/>
  </r>
  <r>
    <m/>
    <x v="44"/>
    <x v="26"/>
    <x v="3"/>
    <x v="1"/>
  </r>
  <r>
    <m/>
    <x v="45"/>
    <x v="26"/>
    <x v="6"/>
    <x v="1"/>
  </r>
  <r>
    <m/>
    <x v="22"/>
    <x v="26"/>
    <x v="6"/>
    <x v="1"/>
  </r>
  <r>
    <m/>
    <x v="22"/>
    <x v="26"/>
    <x v="6"/>
    <x v="1"/>
  </r>
  <r>
    <m/>
    <x v="136"/>
    <x v="26"/>
    <x v="10"/>
    <x v="1"/>
  </r>
  <r>
    <m/>
    <x v="136"/>
    <x v="26"/>
    <x v="10"/>
    <x v="1"/>
  </r>
  <r>
    <m/>
    <x v="57"/>
    <x v="26"/>
    <x v="11"/>
    <x v="1"/>
  </r>
  <r>
    <m/>
    <x v="60"/>
    <x v="26"/>
    <x v="7"/>
    <x v="1"/>
  </r>
  <r>
    <m/>
    <x v="60"/>
    <x v="26"/>
    <x v="7"/>
    <x v="1"/>
  </r>
  <r>
    <m/>
    <x v="15"/>
    <x v="26"/>
    <x v="1"/>
    <x v="1"/>
  </r>
  <r>
    <m/>
    <x v="74"/>
    <x v="26"/>
    <x v="5"/>
    <x v="1"/>
  </r>
  <r>
    <m/>
    <x v="34"/>
    <x v="26"/>
    <x v="2"/>
    <x v="3"/>
  </r>
  <r>
    <m/>
    <x v="81"/>
    <x v="26"/>
    <x v="3"/>
    <x v="3"/>
  </r>
  <r>
    <m/>
    <x v="81"/>
    <x v="26"/>
    <x v="3"/>
    <x v="3"/>
  </r>
  <r>
    <m/>
    <x v="81"/>
    <x v="26"/>
    <x v="3"/>
    <x v="3"/>
  </r>
  <r>
    <m/>
    <x v="81"/>
    <x v="26"/>
    <x v="3"/>
    <x v="3"/>
  </r>
  <r>
    <m/>
    <x v="81"/>
    <x v="26"/>
    <x v="3"/>
    <x v="3"/>
  </r>
  <r>
    <m/>
    <x v="82"/>
    <x v="26"/>
    <x v="3"/>
    <x v="3"/>
  </r>
  <r>
    <m/>
    <x v="82"/>
    <x v="26"/>
    <x v="3"/>
    <x v="3"/>
  </r>
  <r>
    <m/>
    <x v="83"/>
    <x v="26"/>
    <x v="3"/>
    <x v="3"/>
  </r>
  <r>
    <m/>
    <x v="217"/>
    <x v="26"/>
    <x v="11"/>
    <x v="3"/>
  </r>
  <r>
    <m/>
    <x v="127"/>
    <x v="26"/>
    <x v="11"/>
    <x v="3"/>
  </r>
  <r>
    <m/>
    <x v="236"/>
    <x v="26"/>
    <x v="3"/>
    <x v="2"/>
  </r>
  <r>
    <m/>
    <x v="237"/>
    <x v="26"/>
    <x v="6"/>
    <x v="2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221">
  <r>
    <x v="0"/>
    <s v="WP34C0"/>
  </r>
  <r>
    <x v="1"/>
    <s v="W8BEAA"/>
  </r>
  <r>
    <x v="2"/>
    <s v="W8BEAA"/>
  </r>
  <r>
    <x v="3"/>
    <s v="W8BEAA"/>
  </r>
  <r>
    <x v="4"/>
    <s v="WPBBC0"/>
  </r>
  <r>
    <x v="5"/>
    <s v="W8BEAA"/>
  </r>
  <r>
    <x v="5"/>
    <s v="W8BEAA"/>
  </r>
  <r>
    <x v="6"/>
    <s v="W8Y3AA"/>
  </r>
  <r>
    <x v="6"/>
    <s v="W8Y3AA"/>
  </r>
  <r>
    <x v="7"/>
    <s v="W8BEAA"/>
  </r>
  <r>
    <x v="8"/>
    <s v="W8BEAA"/>
  </r>
  <r>
    <x v="9"/>
    <s v="W8BEAA"/>
  </r>
  <r>
    <x v="10"/>
    <s v="W8FXAA"/>
  </r>
  <r>
    <x v="11"/>
    <s v="W7Y423"/>
  </r>
  <r>
    <x v="12"/>
    <s v="WPBBC0"/>
  </r>
  <r>
    <x v="13"/>
    <s v="W8ZWAA"/>
  </r>
  <r>
    <x v="14"/>
    <s v="W8Y3AA"/>
  </r>
  <r>
    <x v="15"/>
    <s v="W8ZWAA"/>
  </r>
  <r>
    <x v="16"/>
    <s v="WQKHAA"/>
  </r>
  <r>
    <x v="17"/>
    <s v="W8BEAA"/>
  </r>
  <r>
    <x v="18"/>
    <s v="W8BEAA"/>
  </r>
  <r>
    <x v="19"/>
    <s v="W792AA"/>
  </r>
  <r>
    <x v="19"/>
    <s v="W8BEAA"/>
  </r>
  <r>
    <x v="19"/>
    <s v="W8BEAA"/>
  </r>
  <r>
    <x v="19"/>
    <s v="W8BEAA"/>
  </r>
  <r>
    <x v="19"/>
    <s v="W8BEAA"/>
  </r>
  <r>
    <x v="19"/>
    <s v="W8BEAA"/>
  </r>
  <r>
    <x v="19"/>
    <s v="W8BEAA"/>
  </r>
  <r>
    <x v="19"/>
    <s v="W8BEAA"/>
  </r>
  <r>
    <x v="19"/>
    <s v="W8BEAA"/>
  </r>
  <r>
    <x v="19"/>
    <s v="W8BEAA"/>
  </r>
  <r>
    <x v="19"/>
    <s v="W8BEAA"/>
  </r>
  <r>
    <x v="19"/>
    <s v="W8BEAA"/>
  </r>
  <r>
    <x v="19"/>
    <s v="W8BEAA"/>
  </r>
  <r>
    <x v="19"/>
    <s v="W8BEAA"/>
  </r>
  <r>
    <x v="19"/>
    <s v="W8BEAA"/>
  </r>
  <r>
    <x v="19"/>
    <s v="W8BEAA"/>
  </r>
  <r>
    <x v="19"/>
    <s v="W8BEAA"/>
  </r>
  <r>
    <x v="19"/>
    <s v="W8BEAA"/>
  </r>
  <r>
    <x v="20"/>
    <s v="W8BEAA"/>
  </r>
  <r>
    <x v="21"/>
    <s v="W91NAA"/>
  </r>
  <r>
    <x v="22"/>
    <s v="WQKHAA"/>
  </r>
  <r>
    <x v="23"/>
    <s v="W792AA"/>
  </r>
  <r>
    <x v="24"/>
    <s v="W8BEAA"/>
  </r>
  <r>
    <x v="25"/>
    <s v="W8BEAA"/>
  </r>
  <r>
    <x v="25"/>
    <s v="W8FXAA"/>
  </r>
  <r>
    <x v="26"/>
    <s v="W8BEAA"/>
  </r>
  <r>
    <x v="27"/>
    <s v="W91NAA"/>
  </r>
  <r>
    <x v="28"/>
    <s v="WP34C0"/>
  </r>
  <r>
    <x v="29"/>
    <s v="W8BEAA"/>
  </r>
  <r>
    <x v="30"/>
    <s v="WPRYAA"/>
  </r>
  <r>
    <x v="30"/>
    <s v="WPRYAA"/>
  </r>
  <r>
    <x v="31"/>
    <s v="W8BEAA"/>
  </r>
  <r>
    <x v="32"/>
    <s v="W8BEAA"/>
  </r>
  <r>
    <x v="33"/>
    <s v="W8BEAA"/>
  </r>
  <r>
    <x v="33"/>
    <s v="WPQDAA"/>
  </r>
  <r>
    <x v="33"/>
    <s v="WPQDAA"/>
  </r>
  <r>
    <x v="34"/>
    <s v="WPQDAA"/>
  </r>
  <r>
    <x v="35"/>
    <s v="W8BEAA"/>
  </r>
  <r>
    <x v="36"/>
    <s v="W8ZWAA"/>
  </r>
  <r>
    <x v="36"/>
    <s v="WPQDAA"/>
  </r>
  <r>
    <x v="37"/>
    <s v="W8BEAA"/>
  </r>
  <r>
    <x v="38"/>
    <s v="W8BEAA"/>
  </r>
  <r>
    <x v="38"/>
    <s v="WPBBC0"/>
  </r>
  <r>
    <x v="38"/>
    <s v="WPD7AA"/>
  </r>
  <r>
    <x v="39"/>
    <s v="WPBBC0"/>
  </r>
  <r>
    <x v="40"/>
    <s v="W8BEAA"/>
  </r>
  <r>
    <x v="40"/>
    <s v="WPBBC0"/>
  </r>
  <r>
    <x v="40"/>
    <s v="WPBBC0"/>
  </r>
  <r>
    <x v="40"/>
    <s v="WPBBC0"/>
  </r>
  <r>
    <x v="40"/>
    <s v="WPBBC0"/>
  </r>
  <r>
    <x v="40"/>
    <s v="WPBBC0"/>
  </r>
  <r>
    <x v="41"/>
    <s v="W8BEAA"/>
  </r>
  <r>
    <x v="41"/>
    <s v="WPQDAA"/>
  </r>
  <r>
    <x v="41"/>
    <s v="WPQDAA"/>
  </r>
  <r>
    <x v="41"/>
    <s v="WPQDAA"/>
  </r>
  <r>
    <x v="41"/>
    <s v="WPQDAA"/>
  </r>
  <r>
    <x v="41"/>
    <s v="WPQDAA"/>
  </r>
  <r>
    <x v="42"/>
    <s v="WPQDAA"/>
  </r>
  <r>
    <x v="42"/>
    <s v="WPQDAA"/>
  </r>
  <r>
    <x v="42"/>
    <s v="WPQDAA"/>
  </r>
  <r>
    <x v="42"/>
    <s v="WPQDAA"/>
  </r>
  <r>
    <x v="42"/>
    <s v="WPQDAA"/>
  </r>
  <r>
    <x v="42"/>
    <s v="WPQDAA"/>
  </r>
  <r>
    <x v="42"/>
    <s v="WPQDAA"/>
  </r>
  <r>
    <x v="42"/>
    <s v="WPQDAA"/>
  </r>
  <r>
    <x v="42"/>
    <s v="WPQDAA"/>
  </r>
  <r>
    <x v="43"/>
    <s v="WP34A0"/>
  </r>
  <r>
    <x v="44"/>
    <s v="WPD7AA"/>
  </r>
  <r>
    <x v="44"/>
    <s v="WPD7AA"/>
  </r>
  <r>
    <x v="45"/>
    <s v="W8ZWAA"/>
  </r>
  <r>
    <x v="46"/>
    <s v="W8BEAA"/>
  </r>
  <r>
    <x v="46"/>
    <s v="W8FXAA"/>
  </r>
  <r>
    <x v="46"/>
    <s v="W8FXAA"/>
  </r>
  <r>
    <x v="47"/>
    <s v="WP34A0"/>
  </r>
  <r>
    <x v="48"/>
    <s v="WPQDAA"/>
  </r>
  <r>
    <x v="49"/>
    <s v="WP34A0"/>
  </r>
  <r>
    <x v="50"/>
    <s v="W8BEAA"/>
  </r>
  <r>
    <x v="51"/>
    <s v="W8BEAA"/>
  </r>
  <r>
    <x v="51"/>
    <s v="W8FXAA"/>
  </r>
  <r>
    <x v="52"/>
    <s v="W8FXAA"/>
  </r>
  <r>
    <x v="52"/>
    <s v="WPQDAA"/>
  </r>
  <r>
    <x v="52"/>
    <s v="WPQDAA"/>
  </r>
  <r>
    <x v="52"/>
    <s v="WQKHAA"/>
  </r>
  <r>
    <x v="53"/>
    <s v="W8FXAA"/>
  </r>
  <r>
    <x v="53"/>
    <s v="W8ZWAA"/>
  </r>
  <r>
    <x v="53"/>
    <s v="WPQDAA"/>
  </r>
  <r>
    <x v="53"/>
    <s v="WPQDAA"/>
  </r>
  <r>
    <x v="53"/>
    <s v="WPQDAA"/>
  </r>
  <r>
    <x v="53"/>
    <s v="WPQDAA"/>
  </r>
  <r>
    <x v="53"/>
    <s v="WPQDAA"/>
  </r>
  <r>
    <x v="53"/>
    <s v="WPRYAA"/>
  </r>
  <r>
    <x v="53"/>
    <s v="WPRYAA"/>
  </r>
  <r>
    <x v="54"/>
    <s v="W8BEAA"/>
  </r>
  <r>
    <x v="54"/>
    <s v="W8BEAA"/>
  </r>
  <r>
    <x v="55"/>
    <s v="WPC0RD"/>
  </r>
  <r>
    <x v="55"/>
    <s v="WQKHAA"/>
  </r>
  <r>
    <x v="56"/>
    <s v="WP34TD"/>
  </r>
  <r>
    <x v="57"/>
    <s v="W8FXAA"/>
  </r>
  <r>
    <x v="57"/>
    <s v="WP34A0"/>
  </r>
  <r>
    <x v="57"/>
    <s v="WP34BD"/>
  </r>
  <r>
    <x v="57"/>
    <s v="WPD7AA"/>
  </r>
  <r>
    <x v="58"/>
    <s v="WPBBC0"/>
  </r>
  <r>
    <x v="59"/>
    <s v="W8BEAA"/>
  </r>
  <r>
    <x v="60"/>
    <s v="W8BEAA"/>
  </r>
  <r>
    <x v="61"/>
    <s v="W7Y423"/>
  </r>
  <r>
    <x v="62"/>
    <s v="W8BEAA"/>
  </r>
  <r>
    <x v="63"/>
    <s v="W8BEAA"/>
  </r>
  <r>
    <x v="63"/>
    <s v="WPBBC0"/>
  </r>
  <r>
    <x v="63"/>
    <s v="WPQDAA"/>
  </r>
  <r>
    <x v="64"/>
    <s v="WPQDAA"/>
  </r>
  <r>
    <x v="65"/>
    <s v="WPQDAA"/>
  </r>
  <r>
    <x v="65"/>
    <s v="WPQDAA"/>
  </r>
  <r>
    <x v="66"/>
    <s v="W8FXAA"/>
  </r>
  <r>
    <x v="67"/>
    <s v="WP7CAA"/>
  </r>
  <r>
    <x v="68"/>
    <s v="W8BEAA"/>
  </r>
  <r>
    <x v="68"/>
    <s v="W8FXAA"/>
  </r>
  <r>
    <x v="68"/>
    <s v="W8FXAA"/>
  </r>
  <r>
    <x v="68"/>
    <s v="WP7CAA"/>
  </r>
  <r>
    <x v="68"/>
    <s v="WPQDAA"/>
  </r>
  <r>
    <x v="69"/>
    <s v="W8FXAA"/>
  </r>
  <r>
    <x v="70"/>
    <s v="W8BEAA"/>
  </r>
  <r>
    <x v="70"/>
    <s v="WPBBC0"/>
  </r>
  <r>
    <x v="71"/>
    <s v="W8BEAA"/>
  </r>
  <r>
    <x v="72"/>
    <s v="WPQDAA"/>
  </r>
  <r>
    <x v="73"/>
    <s v="W8FXAA"/>
  </r>
  <r>
    <x v="73"/>
    <s v="W91NAA"/>
  </r>
  <r>
    <x v="74"/>
    <s v="W7LPAA"/>
  </r>
  <r>
    <x v="75"/>
    <s v="W8BEAA"/>
  </r>
  <r>
    <x v="75"/>
    <s v="W8BEAA"/>
  </r>
  <r>
    <x v="75"/>
    <s v="W8BEAA"/>
  </r>
  <r>
    <x v="75"/>
    <s v="W8BEAA"/>
  </r>
  <r>
    <x v="75"/>
    <s v="W8BEAA"/>
  </r>
  <r>
    <x v="75"/>
    <s v="W91NAA"/>
  </r>
  <r>
    <x v="75"/>
    <s v="WPC0RD"/>
  </r>
  <r>
    <x v="75"/>
    <s v="WPRYAA"/>
  </r>
  <r>
    <x v="75"/>
    <s v="WQKHAA"/>
  </r>
  <r>
    <x v="76"/>
    <s v="W8BEAA"/>
  </r>
  <r>
    <x v="76"/>
    <s v="W8BEAA"/>
  </r>
  <r>
    <x v="76"/>
    <s v="W8BEAA"/>
  </r>
  <r>
    <x v="76"/>
    <s v="W8BEAA"/>
  </r>
  <r>
    <x v="76"/>
    <s v="WP34A0"/>
  </r>
  <r>
    <x v="76"/>
    <s v="WPQDAA"/>
  </r>
  <r>
    <x v="76"/>
    <s v="WPQDAA"/>
  </r>
  <r>
    <x v="76"/>
    <s v="WPQDAA"/>
  </r>
  <r>
    <x v="76"/>
    <s v="WPQDAA"/>
  </r>
  <r>
    <x v="76"/>
    <s v="WQKHAA"/>
  </r>
  <r>
    <x v="76"/>
    <s v="WQKHAA"/>
  </r>
  <r>
    <x v="77"/>
    <s v="W8BEAA"/>
  </r>
  <r>
    <x v="77"/>
    <s v="W8BEAA"/>
  </r>
  <r>
    <x v="77"/>
    <s v="W8Y3AA"/>
  </r>
  <r>
    <x v="77"/>
    <s v="W8ZWAA"/>
  </r>
  <r>
    <x v="77"/>
    <s v="WPD7AA"/>
  </r>
  <r>
    <x v="77"/>
    <s v="WPQDAA"/>
  </r>
  <r>
    <x v="77"/>
    <s v="WPQDAA"/>
  </r>
  <r>
    <x v="77"/>
    <s v="WPQDAA"/>
  </r>
  <r>
    <x v="77"/>
    <s v="WQKHAA"/>
  </r>
  <r>
    <x v="77"/>
    <s v="WQKHAA"/>
  </r>
  <r>
    <x v="77"/>
    <s v="WQKHAA"/>
  </r>
  <r>
    <x v="77"/>
    <s v="WQKHAA"/>
  </r>
  <r>
    <x v="77"/>
    <s v="WQKHAA"/>
  </r>
  <r>
    <x v="78"/>
    <s v="W8Y3AA"/>
  </r>
  <r>
    <x v="79"/>
    <s v="W8BEAA"/>
  </r>
  <r>
    <x v="80"/>
    <s v="W7Y423"/>
  </r>
  <r>
    <x v="80"/>
    <s v="W8BEAA"/>
  </r>
  <r>
    <x v="80"/>
    <s v="W8BEAA"/>
  </r>
  <r>
    <x v="80"/>
    <s v="W8Y3AA"/>
  </r>
  <r>
    <x v="80"/>
    <s v="WQKHAA"/>
  </r>
  <r>
    <x v="81"/>
    <s v="WPBBC0"/>
  </r>
  <r>
    <x v="82"/>
    <s v="W8BEAA"/>
  </r>
  <r>
    <x v="82"/>
    <s v="W8BEAA"/>
  </r>
  <r>
    <x v="82"/>
    <s v="WP34A0"/>
  </r>
  <r>
    <x v="82"/>
    <s v="WP34BD"/>
  </r>
  <r>
    <x v="82"/>
    <s v="WP34C0"/>
  </r>
  <r>
    <x v="82"/>
    <s v="WP34T0"/>
  </r>
  <r>
    <x v="83"/>
    <s v="W8BEAA"/>
  </r>
  <r>
    <x v="84"/>
    <s v="W8FXAA"/>
  </r>
  <r>
    <x v="84"/>
    <s v="W91NAA"/>
  </r>
  <r>
    <x v="85"/>
    <s v="W91NAA"/>
  </r>
  <r>
    <x v="86"/>
    <s v="WP34A0"/>
  </r>
  <r>
    <x v="87"/>
    <s v="W7LPAA"/>
  </r>
  <r>
    <x v="87"/>
    <s v="WPBBC0"/>
  </r>
  <r>
    <x v="88"/>
    <s v="W8ZWAA"/>
  </r>
  <r>
    <x v="88"/>
    <s v="WP34A0"/>
  </r>
  <r>
    <x v="88"/>
    <s v="WP34A0"/>
  </r>
  <r>
    <x v="88"/>
    <s v="WP34B0"/>
  </r>
  <r>
    <x v="88"/>
    <s v="WP34B0"/>
  </r>
  <r>
    <x v="88"/>
    <s v="WP34B0"/>
  </r>
  <r>
    <x v="88"/>
    <s v="WP34B0"/>
  </r>
  <r>
    <x v="88"/>
    <s v="WP34B0"/>
  </r>
  <r>
    <x v="88"/>
    <s v="WP34B0"/>
  </r>
  <r>
    <x v="88"/>
    <s v="WP34B0"/>
  </r>
  <r>
    <x v="88"/>
    <s v="WP34B0"/>
  </r>
  <r>
    <x v="88"/>
    <s v="WP34B0"/>
  </r>
  <r>
    <x v="88"/>
    <s v="WP34B0"/>
  </r>
  <r>
    <x v="88"/>
    <s v="WP34B0"/>
  </r>
  <r>
    <x v="88"/>
    <s v="WP34BD"/>
  </r>
  <r>
    <x v="88"/>
    <s v="WP34BD"/>
  </r>
  <r>
    <x v="88"/>
    <s v="WP34BD"/>
  </r>
  <r>
    <x v="88"/>
    <s v="WP34C0"/>
  </r>
  <r>
    <x v="88"/>
    <s v="WP34T0"/>
  </r>
  <r>
    <x v="88"/>
    <s v="WP34T0"/>
  </r>
  <r>
    <x v="88"/>
    <s v="WP34T0"/>
  </r>
  <r>
    <x v="88"/>
    <s v="WP34T0"/>
  </r>
  <r>
    <x v="88"/>
    <s v="WP34T0"/>
  </r>
  <r>
    <x v="88"/>
    <s v="WPC0AA"/>
  </r>
  <r>
    <x v="88"/>
    <s v="WPC0AA"/>
  </r>
  <r>
    <x v="88"/>
    <s v="WPC0AA"/>
  </r>
  <r>
    <x v="88"/>
    <s v="WPC0AA"/>
  </r>
  <r>
    <x v="88"/>
    <s v="WPC0AA"/>
  </r>
  <r>
    <x v="88"/>
    <s v="WPC0AA"/>
  </r>
  <r>
    <x v="88"/>
    <s v="WPC0AA"/>
  </r>
  <r>
    <x v="88"/>
    <s v="WPC0AA"/>
  </r>
  <r>
    <x v="88"/>
    <s v="WPC0AA"/>
  </r>
  <r>
    <x v="88"/>
    <s v="WPC0AA"/>
  </r>
  <r>
    <x v="88"/>
    <s v="WPC0AA"/>
  </r>
  <r>
    <x v="88"/>
    <s v="WPC0AA"/>
  </r>
  <r>
    <x v="88"/>
    <s v="WPC0AA"/>
  </r>
  <r>
    <x v="88"/>
    <s v="WPC0RD"/>
  </r>
  <r>
    <x v="88"/>
    <s v="WPC0RD"/>
  </r>
  <r>
    <x v="89"/>
    <s v="W8BEAA"/>
  </r>
  <r>
    <x v="89"/>
    <s v="W8BEAA"/>
  </r>
  <r>
    <x v="89"/>
    <s v="WP34A0"/>
  </r>
  <r>
    <x v="89"/>
    <s v="WP34A0"/>
  </r>
  <r>
    <x v="89"/>
    <s v="WP34A0"/>
  </r>
  <r>
    <x v="89"/>
    <s v="WP34A0"/>
  </r>
  <r>
    <x v="89"/>
    <s v="WP34A0"/>
  </r>
  <r>
    <x v="89"/>
    <s v="WP34A0"/>
  </r>
  <r>
    <x v="89"/>
    <s v="WP34A0"/>
  </r>
  <r>
    <x v="89"/>
    <s v="WP34A0"/>
  </r>
  <r>
    <x v="89"/>
    <s v="WP34A0"/>
  </r>
  <r>
    <x v="89"/>
    <s v="WP34A0"/>
  </r>
  <r>
    <x v="89"/>
    <s v="WP34A0"/>
  </r>
  <r>
    <x v="89"/>
    <s v="WP34A0"/>
  </r>
  <r>
    <x v="89"/>
    <s v="WP34A0"/>
  </r>
  <r>
    <x v="89"/>
    <s v="WP34A0"/>
  </r>
  <r>
    <x v="89"/>
    <s v="WP34A0"/>
  </r>
  <r>
    <x v="89"/>
    <s v="WP34B0"/>
  </r>
  <r>
    <x v="89"/>
    <s v="WP34B0"/>
  </r>
  <r>
    <x v="89"/>
    <s v="WP34B0"/>
  </r>
  <r>
    <x v="89"/>
    <s v="WP34B0"/>
  </r>
  <r>
    <x v="89"/>
    <s v="WP34B0"/>
  </r>
  <r>
    <x v="89"/>
    <s v="WP34B0"/>
  </r>
  <r>
    <x v="89"/>
    <s v="WP34B0"/>
  </r>
  <r>
    <x v="89"/>
    <s v="WP34B0"/>
  </r>
  <r>
    <x v="89"/>
    <s v="WP34B0"/>
  </r>
  <r>
    <x v="89"/>
    <s v="WP34B0"/>
  </r>
  <r>
    <x v="89"/>
    <s v="WP34B0"/>
  </r>
  <r>
    <x v="89"/>
    <s v="WP34B0"/>
  </r>
  <r>
    <x v="89"/>
    <s v="WP34B0"/>
  </r>
  <r>
    <x v="89"/>
    <s v="WP34B0"/>
  </r>
  <r>
    <x v="89"/>
    <s v="WP34B0"/>
  </r>
  <r>
    <x v="89"/>
    <s v="WP34B0"/>
  </r>
  <r>
    <x v="89"/>
    <s v="WP34B0"/>
  </r>
  <r>
    <x v="89"/>
    <s v="WP34B0"/>
  </r>
  <r>
    <x v="89"/>
    <s v="WP34B0"/>
  </r>
  <r>
    <x v="89"/>
    <s v="WP34B0"/>
  </r>
  <r>
    <x v="89"/>
    <s v="WP34B0"/>
  </r>
  <r>
    <x v="89"/>
    <s v="WP34B0"/>
  </r>
  <r>
    <x v="89"/>
    <s v="WP34B0"/>
  </r>
  <r>
    <x v="89"/>
    <s v="WP34B0"/>
  </r>
  <r>
    <x v="89"/>
    <s v="WP34B0"/>
  </r>
  <r>
    <x v="89"/>
    <s v="WP34B0"/>
  </r>
  <r>
    <x v="89"/>
    <s v="WP34B0"/>
  </r>
  <r>
    <x v="89"/>
    <s v="WP34BD"/>
  </r>
  <r>
    <x v="89"/>
    <s v="WP34BD"/>
  </r>
  <r>
    <x v="89"/>
    <s v="WP34C0"/>
  </r>
  <r>
    <x v="89"/>
    <s v="WP34C0"/>
  </r>
  <r>
    <x v="89"/>
    <s v="WP34C0"/>
  </r>
  <r>
    <x v="89"/>
    <s v="WP34C0"/>
  </r>
  <r>
    <x v="89"/>
    <s v="WP34C0"/>
  </r>
  <r>
    <x v="89"/>
    <s v="WP34C0"/>
  </r>
  <r>
    <x v="89"/>
    <s v="WP34C0"/>
  </r>
  <r>
    <x v="89"/>
    <s v="WP34C0"/>
  </r>
  <r>
    <x v="89"/>
    <s v="WP34C0"/>
  </r>
  <r>
    <x v="89"/>
    <s v="WP34C0"/>
  </r>
  <r>
    <x v="89"/>
    <s v="WP34C0"/>
  </r>
  <r>
    <x v="89"/>
    <s v="WP34C0"/>
  </r>
  <r>
    <x v="89"/>
    <s v="WP34C0"/>
  </r>
  <r>
    <x v="89"/>
    <s v="WP34T0"/>
  </r>
  <r>
    <x v="89"/>
    <s v="WP34T0"/>
  </r>
  <r>
    <x v="89"/>
    <s v="WP34T0"/>
  </r>
  <r>
    <x v="89"/>
    <s v="WP34T0"/>
  </r>
  <r>
    <x v="89"/>
    <s v="WP34T0"/>
  </r>
  <r>
    <x v="89"/>
    <s v="WP34T0"/>
  </r>
  <r>
    <x v="89"/>
    <s v="WP34T0"/>
  </r>
  <r>
    <x v="89"/>
    <s v="WP34T0"/>
  </r>
  <r>
    <x v="89"/>
    <s v="WP34T0"/>
  </r>
  <r>
    <x v="89"/>
    <s v="WP34T0"/>
  </r>
  <r>
    <x v="89"/>
    <s v="WP34T0"/>
  </r>
  <r>
    <x v="89"/>
    <s v="WP34T0"/>
  </r>
  <r>
    <x v="89"/>
    <s v="WP34T0"/>
  </r>
  <r>
    <x v="89"/>
    <s v="WP34T0"/>
  </r>
  <r>
    <x v="89"/>
    <s v="WP34T0"/>
  </r>
  <r>
    <x v="89"/>
    <s v="WP34T0"/>
  </r>
  <r>
    <x v="89"/>
    <s v="WP34T0"/>
  </r>
  <r>
    <x v="89"/>
    <s v="WP34T0"/>
  </r>
  <r>
    <x v="89"/>
    <s v="WP34T0"/>
  </r>
  <r>
    <x v="89"/>
    <s v="WP34T0"/>
  </r>
  <r>
    <x v="89"/>
    <s v="WP34T0"/>
  </r>
  <r>
    <x v="89"/>
    <s v="WP34T0"/>
  </r>
  <r>
    <x v="89"/>
    <s v="WP34T0"/>
  </r>
  <r>
    <x v="89"/>
    <s v="WP34T0"/>
  </r>
  <r>
    <x v="89"/>
    <s v="WP34T0"/>
  </r>
  <r>
    <x v="89"/>
    <s v="WP34T0"/>
  </r>
  <r>
    <x v="89"/>
    <s v="WP34T0"/>
  </r>
  <r>
    <x v="89"/>
    <s v="WP34TD"/>
  </r>
  <r>
    <x v="89"/>
    <s v="WP34TD"/>
  </r>
  <r>
    <x v="89"/>
    <s v="WPC0AA"/>
  </r>
  <r>
    <x v="89"/>
    <s v="WPC0AA"/>
  </r>
  <r>
    <x v="89"/>
    <s v="WPC0AA"/>
  </r>
  <r>
    <x v="89"/>
    <s v="WPC0AA"/>
  </r>
  <r>
    <x v="89"/>
    <s v="WPC0AA"/>
  </r>
  <r>
    <x v="89"/>
    <s v="WPC0AA"/>
  </r>
  <r>
    <x v="89"/>
    <s v="WPC0AA"/>
  </r>
  <r>
    <x v="89"/>
    <s v="WPC0AA"/>
  </r>
  <r>
    <x v="89"/>
    <s v="WPC0AA"/>
  </r>
  <r>
    <x v="89"/>
    <s v="WPC0AA"/>
  </r>
  <r>
    <x v="89"/>
    <s v="WPC0AA"/>
  </r>
  <r>
    <x v="89"/>
    <s v="WPC0AA"/>
  </r>
  <r>
    <x v="89"/>
    <s v="WPC0AA"/>
  </r>
  <r>
    <x v="89"/>
    <s v="WPC0AA"/>
  </r>
  <r>
    <x v="89"/>
    <s v="WPC0AA"/>
  </r>
  <r>
    <x v="89"/>
    <s v="WPC0AA"/>
  </r>
  <r>
    <x v="89"/>
    <s v="WPC0AA"/>
  </r>
  <r>
    <x v="89"/>
    <s v="WPC0AA"/>
  </r>
  <r>
    <x v="89"/>
    <s v="WPC0AA"/>
  </r>
  <r>
    <x v="89"/>
    <s v="WPC0AA"/>
  </r>
  <r>
    <x v="89"/>
    <s v="WPC0AA"/>
  </r>
  <r>
    <x v="89"/>
    <s v="WPC0AA"/>
  </r>
  <r>
    <x v="89"/>
    <s v="WPC0AA"/>
  </r>
  <r>
    <x v="89"/>
    <s v="WPC0AA"/>
  </r>
  <r>
    <x v="89"/>
    <s v="WPC0AA"/>
  </r>
  <r>
    <x v="89"/>
    <s v="WPC0AA"/>
  </r>
  <r>
    <x v="89"/>
    <s v="WPC0AA"/>
  </r>
  <r>
    <x v="89"/>
    <s v="WPC0AA"/>
  </r>
  <r>
    <x v="89"/>
    <s v="WPC0AA"/>
  </r>
  <r>
    <x v="89"/>
    <s v="WPC0AA"/>
  </r>
  <r>
    <x v="89"/>
    <s v="WPC0AA"/>
  </r>
  <r>
    <x v="89"/>
    <s v="WPC0AA"/>
  </r>
  <r>
    <x v="89"/>
    <s v="WPC0AA"/>
  </r>
  <r>
    <x v="89"/>
    <s v="WPC0AA"/>
  </r>
  <r>
    <x v="89"/>
    <s v="WPC0AA"/>
  </r>
  <r>
    <x v="89"/>
    <s v="WPC0AA"/>
  </r>
  <r>
    <x v="89"/>
    <s v="WPC0AA"/>
  </r>
  <r>
    <x v="89"/>
    <s v="WPC0AA"/>
  </r>
  <r>
    <x v="89"/>
    <s v="WPC0AA"/>
  </r>
  <r>
    <x v="89"/>
    <s v="WPC0AA"/>
  </r>
  <r>
    <x v="89"/>
    <s v="WPC0AA"/>
  </r>
  <r>
    <x v="89"/>
    <s v="WPC0AA"/>
  </r>
  <r>
    <x v="89"/>
    <s v="WPC0AA"/>
  </r>
  <r>
    <x v="89"/>
    <s v="WPC0AA"/>
  </r>
  <r>
    <x v="89"/>
    <s v="WPC0AA"/>
  </r>
  <r>
    <x v="89"/>
    <s v="WPC0AA"/>
  </r>
  <r>
    <x v="89"/>
    <s v="WPC0RD"/>
  </r>
  <r>
    <x v="89"/>
    <s v="WPC0RD"/>
  </r>
  <r>
    <x v="89"/>
    <s v="WPC0RD"/>
  </r>
  <r>
    <x v="89"/>
    <s v="WPQDAA"/>
  </r>
  <r>
    <x v="90"/>
    <s v="W8BEAA"/>
  </r>
  <r>
    <x v="90"/>
    <s v="W92KAA"/>
  </r>
  <r>
    <x v="90"/>
    <s v="WP34A0"/>
  </r>
  <r>
    <x v="90"/>
    <s v="WP34A0"/>
  </r>
  <r>
    <x v="90"/>
    <s v="WP34A0"/>
  </r>
  <r>
    <x v="90"/>
    <s v="WP34A0"/>
  </r>
  <r>
    <x v="90"/>
    <s v="WP34A0"/>
  </r>
  <r>
    <x v="90"/>
    <s v="WP34A0"/>
  </r>
  <r>
    <x v="90"/>
    <s v="WP34A0"/>
  </r>
  <r>
    <x v="90"/>
    <s v="WP34A0"/>
  </r>
  <r>
    <x v="90"/>
    <s v="WP34B0"/>
  </r>
  <r>
    <x v="90"/>
    <s v="WP34B0"/>
  </r>
  <r>
    <x v="90"/>
    <s v="WP34B0"/>
  </r>
  <r>
    <x v="90"/>
    <s v="WP34B0"/>
  </r>
  <r>
    <x v="90"/>
    <s v="WP34B0"/>
  </r>
  <r>
    <x v="90"/>
    <s v="WP34B0"/>
  </r>
  <r>
    <x v="90"/>
    <s v="WP34B0"/>
  </r>
  <r>
    <x v="90"/>
    <s v="WP34C0"/>
  </r>
  <r>
    <x v="90"/>
    <s v="WP34C0"/>
  </r>
  <r>
    <x v="90"/>
    <s v="WP34C0"/>
  </r>
  <r>
    <x v="90"/>
    <s v="WP34C0"/>
  </r>
  <r>
    <x v="90"/>
    <s v="WP34C0"/>
  </r>
  <r>
    <x v="90"/>
    <s v="WP34T0"/>
  </r>
  <r>
    <x v="90"/>
    <s v="WP34T0"/>
  </r>
  <r>
    <x v="90"/>
    <s v="WP34T0"/>
  </r>
  <r>
    <x v="90"/>
    <s v="WP34T0"/>
  </r>
  <r>
    <x v="90"/>
    <s v="WP34T0"/>
  </r>
  <r>
    <x v="90"/>
    <s v="WP34T0"/>
  </r>
  <r>
    <x v="90"/>
    <s v="WP34T0"/>
  </r>
  <r>
    <x v="90"/>
    <s v="WP34T0"/>
  </r>
  <r>
    <x v="90"/>
    <s v="WP34T0"/>
  </r>
  <r>
    <x v="90"/>
    <s v="WPC0AA"/>
  </r>
  <r>
    <x v="90"/>
    <s v="WPC0AA"/>
  </r>
  <r>
    <x v="90"/>
    <s v="WPC0AA"/>
  </r>
  <r>
    <x v="90"/>
    <s v="WPC0AA"/>
  </r>
  <r>
    <x v="90"/>
    <s v="WPC0AA"/>
  </r>
  <r>
    <x v="90"/>
    <s v="WPC0AA"/>
  </r>
  <r>
    <x v="90"/>
    <s v="WPC0AA"/>
  </r>
  <r>
    <x v="90"/>
    <s v="WPC0AA"/>
  </r>
  <r>
    <x v="90"/>
    <s v="WPC0AA"/>
  </r>
  <r>
    <x v="90"/>
    <s v="WPC0AA"/>
  </r>
  <r>
    <x v="90"/>
    <s v="WPQDAA"/>
  </r>
  <r>
    <x v="91"/>
    <s v="WP34A0"/>
  </r>
  <r>
    <x v="91"/>
    <s v="WPBBC0"/>
  </r>
  <r>
    <x v="91"/>
    <s v="WPC0AA"/>
  </r>
  <r>
    <x v="92"/>
    <s v="W792AA"/>
  </r>
  <r>
    <x v="92"/>
    <s v="WPC0AA"/>
  </r>
  <r>
    <x v="92"/>
    <s v="WPC0AA"/>
  </r>
  <r>
    <x v="92"/>
    <s v="WPC0AA"/>
  </r>
  <r>
    <x v="93"/>
    <s v="WP34T0"/>
  </r>
  <r>
    <x v="93"/>
    <s v="WPC0AA"/>
  </r>
  <r>
    <x v="94"/>
    <s v="W8BEAA"/>
  </r>
  <r>
    <x v="95"/>
    <s v="WP34B0"/>
  </r>
  <r>
    <x v="95"/>
    <s v="WP34T0"/>
  </r>
  <r>
    <x v="95"/>
    <s v="WPC0AA"/>
  </r>
  <r>
    <x v="96"/>
    <s v="W91NAA"/>
  </r>
  <r>
    <x v="96"/>
    <s v="WP34B0"/>
  </r>
  <r>
    <x v="96"/>
    <s v="WP34B0"/>
  </r>
  <r>
    <x v="96"/>
    <s v="WP34B0"/>
  </r>
  <r>
    <x v="96"/>
    <s v="WP34B0"/>
  </r>
  <r>
    <x v="96"/>
    <s v="WP34C0"/>
  </r>
  <r>
    <x v="96"/>
    <s v="WP34C0"/>
  </r>
  <r>
    <x v="96"/>
    <s v="WPC0AA"/>
  </r>
  <r>
    <x v="96"/>
    <s v="WPC0AA"/>
  </r>
  <r>
    <x v="96"/>
    <s v="WPC0AA"/>
  </r>
  <r>
    <x v="96"/>
    <s v="WPC0AA"/>
  </r>
  <r>
    <x v="96"/>
    <s v="WPC0AA"/>
  </r>
  <r>
    <x v="96"/>
    <s v="WPC0AA"/>
  </r>
  <r>
    <x v="96"/>
    <s v="WPC0AA"/>
  </r>
  <r>
    <x v="97"/>
    <s v="WP34A0"/>
  </r>
  <r>
    <x v="97"/>
    <s v="WP34BD"/>
  </r>
  <r>
    <x v="98"/>
    <s v="WPC0AA"/>
  </r>
  <r>
    <x v="99"/>
    <s v="W7LPAA"/>
  </r>
  <r>
    <x v="99"/>
    <s v="W91NAA"/>
  </r>
  <r>
    <x v="99"/>
    <s v="WP34A0"/>
  </r>
  <r>
    <x v="99"/>
    <s v="WP34T0"/>
  </r>
  <r>
    <x v="99"/>
    <s v="WPC0RD"/>
  </r>
  <r>
    <x v="99"/>
    <s v="WPC0RD"/>
  </r>
  <r>
    <x v="100"/>
    <s v="WP34B0"/>
  </r>
  <r>
    <x v="100"/>
    <s v="WP34BD"/>
  </r>
  <r>
    <x v="100"/>
    <s v="WP34T0"/>
  </r>
  <r>
    <x v="100"/>
    <s v="WPC0AA"/>
  </r>
  <r>
    <x v="100"/>
    <s v="WPC0AA"/>
  </r>
  <r>
    <x v="101"/>
    <s v="W8ZWAA"/>
  </r>
  <r>
    <x v="101"/>
    <s v="WP34A0"/>
  </r>
  <r>
    <x v="101"/>
    <s v="WP34T0"/>
  </r>
  <r>
    <x v="101"/>
    <s v="WPC0AA"/>
  </r>
  <r>
    <x v="102"/>
    <s v="W8BEAA"/>
  </r>
  <r>
    <x v="102"/>
    <s v="W8BEAA"/>
  </r>
  <r>
    <x v="102"/>
    <s v="W8BEAA"/>
  </r>
  <r>
    <x v="102"/>
    <s v="WP34B0"/>
  </r>
  <r>
    <x v="102"/>
    <s v="WPRYAA"/>
  </r>
  <r>
    <x v="102"/>
    <s v="WQKHAA"/>
  </r>
  <r>
    <x v="103"/>
    <s v="W8BEAA"/>
  </r>
  <r>
    <x v="103"/>
    <s v="W8BEAA"/>
  </r>
  <r>
    <x v="103"/>
    <s v="W8FXAA"/>
  </r>
  <r>
    <x v="103"/>
    <s v="W8Y3AA"/>
  </r>
  <r>
    <x v="103"/>
    <s v="W8ZWAA"/>
  </r>
  <r>
    <x v="103"/>
    <s v="W91NAA"/>
  </r>
  <r>
    <x v="103"/>
    <s v="W91NAA"/>
  </r>
  <r>
    <x v="103"/>
    <s v="WP34T0"/>
  </r>
  <r>
    <x v="103"/>
    <s v="WPBBC0"/>
  </r>
  <r>
    <x v="103"/>
    <s v="WPRYAA"/>
  </r>
  <r>
    <x v="104"/>
    <s v="WPRYAA"/>
  </r>
  <r>
    <x v="105"/>
    <s v="W8BEAA"/>
  </r>
  <r>
    <x v="106"/>
    <s v="W91NAA"/>
  </r>
  <r>
    <x v="107"/>
    <s v="WP34BD"/>
  </r>
  <r>
    <x v="108"/>
    <s v="W792AA"/>
  </r>
  <r>
    <x v="108"/>
    <s v="W8BEAA"/>
  </r>
  <r>
    <x v="108"/>
    <s v="WPBBC0"/>
  </r>
  <r>
    <x v="108"/>
    <s v="WQKHAA"/>
  </r>
  <r>
    <x v="109"/>
    <s v="W792AA"/>
  </r>
  <r>
    <x v="109"/>
    <s v="W792AA"/>
  </r>
  <r>
    <x v="110"/>
    <s v="W8BEAA"/>
  </r>
  <r>
    <x v="110"/>
    <s v="WP34A0"/>
  </r>
  <r>
    <x v="111"/>
    <s v="W8BEAA"/>
  </r>
  <r>
    <x v="111"/>
    <s v="W8ZWAA"/>
  </r>
  <r>
    <x v="111"/>
    <s v="WP34A0"/>
  </r>
  <r>
    <x v="111"/>
    <s v="WP34A0"/>
  </r>
  <r>
    <x v="111"/>
    <s v="WP34A0"/>
  </r>
  <r>
    <x v="111"/>
    <s v="WP34A0"/>
  </r>
  <r>
    <x v="111"/>
    <s v="WP34T0"/>
  </r>
  <r>
    <x v="111"/>
    <s v="WP34T0"/>
  </r>
  <r>
    <x v="111"/>
    <s v="WP34T0"/>
  </r>
  <r>
    <x v="111"/>
    <s v="WP34T0"/>
  </r>
  <r>
    <x v="111"/>
    <s v="WP34T0"/>
  </r>
  <r>
    <x v="111"/>
    <s v="WPC0AA"/>
  </r>
  <r>
    <x v="111"/>
    <s v="WPC0AA"/>
  </r>
  <r>
    <x v="111"/>
    <s v="WPC0AA"/>
  </r>
  <r>
    <x v="112"/>
    <s v="WP34BD"/>
  </r>
  <r>
    <x v="112"/>
    <s v="WP34C0"/>
  </r>
  <r>
    <x v="112"/>
    <s v="WP34T0"/>
  </r>
  <r>
    <x v="112"/>
    <s v="WP34T0"/>
  </r>
  <r>
    <x v="112"/>
    <s v="WPC0AA"/>
  </r>
  <r>
    <x v="112"/>
    <s v="WPC0AA"/>
  </r>
  <r>
    <x v="112"/>
    <s v="WPC0AA"/>
  </r>
  <r>
    <x v="113"/>
    <s v="WP34A0"/>
  </r>
  <r>
    <x v="113"/>
    <s v="WP34T0"/>
  </r>
  <r>
    <x v="114"/>
    <s v="WP7CAA"/>
  </r>
  <r>
    <x v="115"/>
    <s v="WP34A0"/>
  </r>
  <r>
    <x v="115"/>
    <s v="WP34T0"/>
  </r>
  <r>
    <x v="115"/>
    <s v="WP34T0"/>
  </r>
  <r>
    <x v="116"/>
    <s v="W8BEAA"/>
  </r>
  <r>
    <x v="116"/>
    <s v="W8ZWAA"/>
  </r>
  <r>
    <x v="116"/>
    <s v="W8ZWAA"/>
  </r>
  <r>
    <x v="116"/>
    <s v="W91NAA"/>
  </r>
  <r>
    <x v="116"/>
    <s v="W91NAA"/>
  </r>
  <r>
    <x v="116"/>
    <s v="W91NAA"/>
  </r>
  <r>
    <x v="116"/>
    <s v="W91NAA"/>
  </r>
  <r>
    <x v="116"/>
    <s v="W91NAA"/>
  </r>
  <r>
    <x v="117"/>
    <s v="W8BEAA"/>
  </r>
  <r>
    <x v="117"/>
    <s v="W8BEAA"/>
  </r>
  <r>
    <x v="117"/>
    <s v="W8ZWAA"/>
  </r>
  <r>
    <x v="117"/>
    <s v="W91NAA"/>
  </r>
  <r>
    <x v="117"/>
    <s v="W92KAA"/>
  </r>
  <r>
    <x v="117"/>
    <s v="W92KAA"/>
  </r>
  <r>
    <x v="118"/>
    <s v="W792AA"/>
  </r>
  <r>
    <x v="118"/>
    <s v="WPBBC0"/>
  </r>
  <r>
    <x v="118"/>
    <s v="WPBBC0"/>
  </r>
  <r>
    <x v="118"/>
    <s v="WPBBC0"/>
  </r>
  <r>
    <x v="118"/>
    <s v="WPBBC0"/>
  </r>
  <r>
    <x v="118"/>
    <s v="WPBBC0"/>
  </r>
  <r>
    <x v="118"/>
    <s v="WPBBC0"/>
  </r>
  <r>
    <x v="118"/>
    <s v="WPBBC0"/>
  </r>
  <r>
    <x v="118"/>
    <s v="WPRYAA"/>
  </r>
  <r>
    <x v="118"/>
    <s v="WPRYAA"/>
  </r>
  <r>
    <x v="119"/>
    <s v="WPRYAA"/>
  </r>
  <r>
    <x v="119"/>
    <s v="WPRYAA"/>
  </r>
  <r>
    <x v="120"/>
    <s v="W792AA"/>
  </r>
  <r>
    <x v="120"/>
    <s v="W8FXAA"/>
  </r>
  <r>
    <x v="120"/>
    <s v="WPBBC0"/>
  </r>
  <r>
    <x v="120"/>
    <s v="WPBBC0"/>
  </r>
  <r>
    <x v="120"/>
    <s v="WPRYAA"/>
  </r>
  <r>
    <x v="121"/>
    <s v="W792AA"/>
  </r>
  <r>
    <x v="121"/>
    <s v="WPBBC0"/>
  </r>
  <r>
    <x v="121"/>
    <s v="WPBBC0"/>
  </r>
  <r>
    <x v="121"/>
    <s v="WPBBC0"/>
  </r>
  <r>
    <x v="121"/>
    <s v="WPBBC0"/>
  </r>
  <r>
    <x v="122"/>
    <s v="WPBBC0"/>
  </r>
  <r>
    <x v="122"/>
    <s v="WPRYAA"/>
  </r>
  <r>
    <x v="122"/>
    <s v="WPRYAA"/>
  </r>
  <r>
    <x v="123"/>
    <s v="W792AA"/>
  </r>
  <r>
    <x v="123"/>
    <s v="WPBBC0"/>
  </r>
  <r>
    <x v="123"/>
    <s v="WPBBC0"/>
  </r>
  <r>
    <x v="123"/>
    <s v="WPBBC0"/>
  </r>
  <r>
    <x v="124"/>
    <s v="W792AA"/>
  </r>
  <r>
    <x v="124"/>
    <s v="WP34A0"/>
  </r>
  <r>
    <x v="124"/>
    <s v="WPBBC0"/>
  </r>
  <r>
    <x v="124"/>
    <s v="WPBBC0"/>
  </r>
  <r>
    <x v="124"/>
    <s v="WPBBC0"/>
  </r>
  <r>
    <x v="124"/>
    <s v="WPUGAD"/>
  </r>
  <r>
    <x v="125"/>
    <s v="WPBBC0"/>
  </r>
  <r>
    <x v="125"/>
    <s v="WPRYAA"/>
  </r>
  <r>
    <x v="126"/>
    <s v="WP34T0"/>
  </r>
  <r>
    <x v="127"/>
    <s v="WPRYAA"/>
  </r>
  <r>
    <x v="127"/>
    <s v="WPRYAA"/>
  </r>
  <r>
    <x v="128"/>
    <s v="WPRYAA"/>
  </r>
  <r>
    <x v="129"/>
    <s v="W7LPAA"/>
  </r>
  <r>
    <x v="129"/>
    <s v="W7LPAA"/>
  </r>
  <r>
    <x v="129"/>
    <s v="WPRYAA"/>
  </r>
  <r>
    <x v="130"/>
    <s v="W7LPAA"/>
  </r>
  <r>
    <x v="130"/>
    <s v="W8FXAA"/>
  </r>
  <r>
    <x v="131"/>
    <s v="W8BEAA"/>
  </r>
  <r>
    <x v="132"/>
    <s v="W8BEAA"/>
  </r>
  <r>
    <x v="132"/>
    <s v="WP34TD"/>
  </r>
  <r>
    <x v="132"/>
    <s v="WPC0AA"/>
  </r>
  <r>
    <x v="133"/>
    <s v="WPBBC0"/>
  </r>
  <r>
    <x v="134"/>
    <s v="WPBBC0"/>
  </r>
  <r>
    <x v="135"/>
    <s v="WPBBC0"/>
  </r>
  <r>
    <x v="136"/>
    <s v="WP34B0"/>
  </r>
  <r>
    <x v="136"/>
    <s v="WP34B0"/>
  </r>
  <r>
    <x v="136"/>
    <s v="WP34B0"/>
  </r>
  <r>
    <x v="136"/>
    <s v="WP34B0"/>
  </r>
  <r>
    <x v="136"/>
    <s v="WP34T0"/>
  </r>
  <r>
    <x v="136"/>
    <s v="WPC0AA"/>
  </r>
  <r>
    <x v="136"/>
    <s v="WPC0AA"/>
  </r>
  <r>
    <x v="136"/>
    <s v="WPC0AA"/>
  </r>
  <r>
    <x v="136"/>
    <s v="WPC0AA"/>
  </r>
  <r>
    <x v="137"/>
    <s v="WP34B0"/>
  </r>
  <r>
    <x v="137"/>
    <s v="WPC0AA"/>
  </r>
  <r>
    <x v="138"/>
    <s v="WPBBC0"/>
  </r>
  <r>
    <x v="139"/>
    <s v="WP34TD"/>
  </r>
  <r>
    <x v="140"/>
    <s v="W792AA"/>
  </r>
  <r>
    <x v="140"/>
    <s v="W8BEAA"/>
  </r>
  <r>
    <x v="140"/>
    <s v="W8BEAA"/>
  </r>
  <r>
    <x v="140"/>
    <s v="W8BEAA"/>
  </r>
  <r>
    <x v="140"/>
    <s v="W8BEAA"/>
  </r>
  <r>
    <x v="140"/>
    <s v="W8BEAA"/>
  </r>
  <r>
    <x v="140"/>
    <s v="W8BEAA"/>
  </r>
  <r>
    <x v="140"/>
    <s v="W8BEAA"/>
  </r>
  <r>
    <x v="140"/>
    <s v="W8FXAA"/>
  </r>
  <r>
    <x v="140"/>
    <s v="W8FXAA"/>
  </r>
  <r>
    <x v="140"/>
    <s v="W8Y3AA"/>
  </r>
  <r>
    <x v="140"/>
    <s v="W8Y3AA"/>
  </r>
  <r>
    <x v="140"/>
    <s v="W8Y3AA"/>
  </r>
  <r>
    <x v="140"/>
    <s v="W8Y3AA"/>
  </r>
  <r>
    <x v="140"/>
    <s v="W8Y3AA"/>
  </r>
  <r>
    <x v="140"/>
    <s v="W8Y3AA"/>
  </r>
  <r>
    <x v="140"/>
    <s v="W8Y3AA"/>
  </r>
  <r>
    <x v="140"/>
    <s v="W8Y3AA"/>
  </r>
  <r>
    <x v="140"/>
    <s v="W8ZWAA"/>
  </r>
  <r>
    <x v="140"/>
    <s v="W92KAA"/>
  </r>
  <r>
    <x v="140"/>
    <s v="WP34BD"/>
  </r>
  <r>
    <x v="140"/>
    <s v="WPRYAA"/>
  </r>
  <r>
    <x v="141"/>
    <s v="W8ZWAA"/>
  </r>
  <r>
    <x v="142"/>
    <s v="W7LPAA"/>
  </r>
  <r>
    <x v="142"/>
    <s v="W7LPAA"/>
  </r>
  <r>
    <x v="142"/>
    <s v="W8Y3AA"/>
  </r>
  <r>
    <x v="143"/>
    <s v="WP34A0"/>
  </r>
  <r>
    <x v="144"/>
    <s v="W8BEAA"/>
  </r>
  <r>
    <x v="144"/>
    <s v="W8BEAA"/>
  </r>
  <r>
    <x v="144"/>
    <s v="W8BEAA"/>
  </r>
  <r>
    <x v="144"/>
    <s v="W8FXAA"/>
  </r>
  <r>
    <x v="144"/>
    <s v="W8Y3AA"/>
  </r>
  <r>
    <x v="144"/>
    <s v="W91NAA"/>
  </r>
  <r>
    <x v="144"/>
    <s v="W91NAA"/>
  </r>
  <r>
    <x v="144"/>
    <s v="W91NAA"/>
  </r>
  <r>
    <x v="144"/>
    <s v="WPC0AA"/>
  </r>
  <r>
    <x v="145"/>
    <s v="W8BEAA"/>
  </r>
  <r>
    <x v="146"/>
    <s v="W8BEAA"/>
  </r>
  <r>
    <x v="146"/>
    <s v="WPBBC0"/>
  </r>
  <r>
    <x v="147"/>
    <s v="W8BEAA"/>
  </r>
  <r>
    <x v="147"/>
    <s v="W91NAA"/>
  </r>
  <r>
    <x v="148"/>
    <s v="W8BEAA"/>
  </r>
  <r>
    <x v="148"/>
    <s v="W8BEAA"/>
  </r>
  <r>
    <x v="148"/>
    <s v="W8FXAA"/>
  </r>
  <r>
    <x v="148"/>
    <s v="W91NAA"/>
  </r>
  <r>
    <x v="148"/>
    <s v="W91NAA"/>
  </r>
  <r>
    <x v="148"/>
    <s v="WP34B0"/>
  </r>
  <r>
    <x v="148"/>
    <s v="WP34B0"/>
  </r>
  <r>
    <x v="148"/>
    <s v="WP34TD"/>
  </r>
  <r>
    <x v="148"/>
    <s v="WPBBC0"/>
  </r>
  <r>
    <x v="148"/>
    <s v="WPBBC0"/>
  </r>
  <r>
    <x v="148"/>
    <s v="WPBBC0"/>
  </r>
  <r>
    <x v="148"/>
    <s v="WPBBC0"/>
  </r>
  <r>
    <x v="148"/>
    <s v="WPC0AA"/>
  </r>
  <r>
    <x v="149"/>
    <s v="W8FXAA"/>
  </r>
  <r>
    <x v="149"/>
    <s v="W8ZWAA"/>
  </r>
  <r>
    <x v="150"/>
    <s v="W7LPAA"/>
  </r>
  <r>
    <x v="151"/>
    <s v="W8BEAA"/>
  </r>
  <r>
    <x v="151"/>
    <s v="W8BEAA"/>
  </r>
  <r>
    <x v="151"/>
    <s v="W8Y3AA"/>
  </r>
  <r>
    <x v="151"/>
    <s v="WQKHAA"/>
  </r>
  <r>
    <x v="151"/>
    <s v="WQKHAA"/>
  </r>
  <r>
    <x v="152"/>
    <s v="W8ZWAA"/>
  </r>
  <r>
    <x v="152"/>
    <s v="WPC0AA"/>
  </r>
  <r>
    <x v="153"/>
    <s v="W8BEAA"/>
  </r>
  <r>
    <x v="153"/>
    <s v="WPC0AA"/>
  </r>
  <r>
    <x v="154"/>
    <s v="WPC0AA"/>
  </r>
  <r>
    <x v="155"/>
    <s v="WP34T0"/>
  </r>
  <r>
    <x v="155"/>
    <s v="WP34T0"/>
  </r>
  <r>
    <x v="155"/>
    <s v="WPC0AA"/>
  </r>
  <r>
    <x v="155"/>
    <s v="WPC0AA"/>
  </r>
  <r>
    <x v="155"/>
    <s v="WPC0AA"/>
  </r>
  <r>
    <x v="155"/>
    <s v="WPC0AA"/>
  </r>
  <r>
    <x v="156"/>
    <s v="WP34A0"/>
  </r>
  <r>
    <x v="157"/>
    <s v="WP34C0"/>
  </r>
  <r>
    <x v="158"/>
    <s v="W7Y423"/>
  </r>
  <r>
    <x v="159"/>
    <s v="W7Y423"/>
  </r>
  <r>
    <x v="160"/>
    <s v="WPC0AA"/>
  </r>
  <r>
    <x v="161"/>
    <s v="W8BEAA"/>
  </r>
  <r>
    <x v="161"/>
    <s v="W91NAA"/>
  </r>
  <r>
    <x v="162"/>
    <s v="WP34T0"/>
  </r>
  <r>
    <x v="163"/>
    <s v="W91NAA"/>
  </r>
  <r>
    <x v="163"/>
    <s v="WPC0AA"/>
  </r>
  <r>
    <x v="163"/>
    <s v="WPC0AA"/>
  </r>
  <r>
    <x v="164"/>
    <s v="WPC0AA"/>
  </r>
  <r>
    <x v="165"/>
    <s v="WP34BD"/>
  </r>
  <r>
    <x v="165"/>
    <s v="WPC0AA"/>
  </r>
  <r>
    <x v="166"/>
    <s v="WPC0AA"/>
  </r>
  <r>
    <x v="167"/>
    <s v="W8ZWAA"/>
  </r>
  <r>
    <x v="168"/>
    <s v="W8ZWAA"/>
  </r>
  <r>
    <x v="168"/>
    <s v="WP34B0"/>
  </r>
  <r>
    <x v="168"/>
    <s v="WP34T0"/>
  </r>
  <r>
    <x v="169"/>
    <s v="W8BEAA"/>
  </r>
  <r>
    <x v="169"/>
    <s v="W8BEAA"/>
  </r>
  <r>
    <x v="169"/>
    <s v="W8BEAA"/>
  </r>
  <r>
    <x v="169"/>
    <s v="W8BEAA"/>
  </r>
  <r>
    <x v="169"/>
    <s v="W8BEAA"/>
  </r>
  <r>
    <x v="169"/>
    <s v="W8BEAA"/>
  </r>
  <r>
    <x v="169"/>
    <s v="W8BEAA"/>
  </r>
  <r>
    <x v="169"/>
    <s v="W8ZWAA"/>
  </r>
  <r>
    <x v="169"/>
    <s v="W8ZWAA"/>
  </r>
  <r>
    <x v="169"/>
    <s v="W8ZWAA"/>
  </r>
  <r>
    <x v="169"/>
    <s v="W8ZWAA"/>
  </r>
  <r>
    <x v="169"/>
    <s v="W91NAA"/>
  </r>
  <r>
    <x v="169"/>
    <s v="WP34T0"/>
  </r>
  <r>
    <x v="169"/>
    <s v="WPQDAA"/>
  </r>
  <r>
    <x v="169"/>
    <s v="WQKHAA"/>
  </r>
  <r>
    <x v="170"/>
    <s v="W8BEAA"/>
  </r>
  <r>
    <x v="170"/>
    <s v="W8ZWAA"/>
  </r>
  <r>
    <x v="170"/>
    <s v="W8ZWAA"/>
  </r>
  <r>
    <x v="170"/>
    <s v="W8ZWAA"/>
  </r>
  <r>
    <x v="170"/>
    <s v="W8ZWAA"/>
  </r>
  <r>
    <x v="170"/>
    <s v="W8ZWAA"/>
  </r>
  <r>
    <x v="170"/>
    <s v="W8ZWAA"/>
  </r>
  <r>
    <x v="170"/>
    <s v="WP34A0"/>
  </r>
  <r>
    <x v="170"/>
    <s v="WP34T0"/>
  </r>
  <r>
    <x v="170"/>
    <s v="WP34T0"/>
  </r>
  <r>
    <x v="170"/>
    <s v="WP34T0"/>
  </r>
  <r>
    <x v="170"/>
    <s v="WP34T0"/>
  </r>
  <r>
    <x v="170"/>
    <s v="WP34T0"/>
  </r>
  <r>
    <x v="170"/>
    <s v="WP34T0"/>
  </r>
  <r>
    <x v="170"/>
    <s v="WP34T0"/>
  </r>
  <r>
    <x v="170"/>
    <s v="WP34T0"/>
  </r>
  <r>
    <x v="170"/>
    <s v="WP34T0"/>
  </r>
  <r>
    <x v="170"/>
    <s v="WPC0AA"/>
  </r>
  <r>
    <x v="170"/>
    <s v="WPC0AA"/>
  </r>
  <r>
    <x v="170"/>
    <s v="WPC0AA"/>
  </r>
  <r>
    <x v="170"/>
    <s v="WPC0AA"/>
  </r>
  <r>
    <x v="170"/>
    <s v="WPC0AA"/>
  </r>
  <r>
    <x v="170"/>
    <s v="WPC0AA"/>
  </r>
  <r>
    <x v="170"/>
    <s v="WPC0AA"/>
  </r>
  <r>
    <x v="170"/>
    <s v="WPD7AA"/>
  </r>
  <r>
    <x v="171"/>
    <s v="W8BEAA"/>
  </r>
  <r>
    <x v="172"/>
    <s v="W8BEAA"/>
  </r>
  <r>
    <x v="173"/>
    <s v="W8BEAA"/>
  </r>
  <r>
    <x v="174"/>
    <s v="W8ZWAA"/>
  </r>
  <r>
    <x v="174"/>
    <s v="WP34B0"/>
  </r>
  <r>
    <x v="175"/>
    <s v="W8BEAA"/>
  </r>
  <r>
    <x v="176"/>
    <s v="WP34T0"/>
  </r>
  <r>
    <x v="176"/>
    <s v="WP34TD"/>
  </r>
  <r>
    <x v="177"/>
    <s v="W8BEAA"/>
  </r>
  <r>
    <x v="178"/>
    <s v="WP34B0"/>
  </r>
  <r>
    <x v="179"/>
    <s v="W8BEAA"/>
  </r>
  <r>
    <x v="179"/>
    <s v="W8BEAA"/>
  </r>
  <r>
    <x v="179"/>
    <s v="W8BEAA"/>
  </r>
  <r>
    <x v="179"/>
    <s v="W8FXAA"/>
  </r>
  <r>
    <x v="179"/>
    <s v="W8FXAA"/>
  </r>
  <r>
    <x v="179"/>
    <s v="W8FXAA"/>
  </r>
  <r>
    <x v="179"/>
    <s v="W8FXAA"/>
  </r>
  <r>
    <x v="179"/>
    <s v="WP34BD"/>
  </r>
  <r>
    <x v="179"/>
    <s v="WP34T0"/>
  </r>
  <r>
    <x v="179"/>
    <s v="WPQDAA"/>
  </r>
  <r>
    <x v="180"/>
    <s v="W8ZWAA"/>
  </r>
  <r>
    <x v="180"/>
    <s v="W8ZWAA"/>
  </r>
  <r>
    <x v="180"/>
    <s v="W8ZWAA"/>
  </r>
  <r>
    <x v="180"/>
    <s v="WQKHAA"/>
  </r>
  <r>
    <x v="180"/>
    <s v="WQKHAA"/>
  </r>
  <r>
    <x v="181"/>
    <s v="W8BEAA"/>
  </r>
  <r>
    <x v="182"/>
    <s v="WPC0AA"/>
  </r>
  <r>
    <x v="182"/>
    <s v="WPC0AA"/>
  </r>
  <r>
    <x v="183"/>
    <s v="WPC0AA"/>
  </r>
  <r>
    <x v="183"/>
    <s v="WPC0AA"/>
  </r>
  <r>
    <x v="184"/>
    <s v="WPQDAA"/>
  </r>
  <r>
    <x v="185"/>
    <s v="WPBBC0"/>
  </r>
  <r>
    <x v="186"/>
    <s v="W8BEAA"/>
  </r>
  <r>
    <x v="187"/>
    <s v="W8BEAA"/>
  </r>
  <r>
    <x v="187"/>
    <s v="WP34T0"/>
  </r>
  <r>
    <x v="188"/>
    <s v="W8FXAA"/>
  </r>
  <r>
    <x v="188"/>
    <s v="WPBBC0"/>
  </r>
  <r>
    <x v="189"/>
    <s v="WPBBC0"/>
  </r>
  <r>
    <x v="189"/>
    <s v="WPBBC0"/>
  </r>
  <r>
    <x v="189"/>
    <s v="WPBBC0"/>
  </r>
  <r>
    <x v="189"/>
    <s v="WPRYAA"/>
  </r>
  <r>
    <x v="189"/>
    <s v="WPUGA0"/>
  </r>
  <r>
    <x v="189"/>
    <s v="WPUGA0"/>
  </r>
  <r>
    <x v="189"/>
    <s v="WPUGA0"/>
  </r>
  <r>
    <x v="189"/>
    <s v="WPUGA0"/>
  </r>
  <r>
    <x v="189"/>
    <s v="WPUGA0"/>
  </r>
  <r>
    <x v="189"/>
    <s v="WPUGA0"/>
  </r>
  <r>
    <x v="189"/>
    <s v="WPUGA0"/>
  </r>
  <r>
    <x v="189"/>
    <s v="WPUGA0"/>
  </r>
  <r>
    <x v="189"/>
    <s v="WPUGA0"/>
  </r>
  <r>
    <x v="189"/>
    <s v="WPUGA0"/>
  </r>
  <r>
    <x v="189"/>
    <s v="WPUGA0"/>
  </r>
  <r>
    <x v="189"/>
    <s v="WPUGA0"/>
  </r>
  <r>
    <x v="189"/>
    <s v="WPUGA0"/>
  </r>
  <r>
    <x v="189"/>
    <s v="WPUGA0"/>
  </r>
  <r>
    <x v="189"/>
    <s v="WPUGA0"/>
  </r>
  <r>
    <x v="189"/>
    <s v="WPUGA0"/>
  </r>
  <r>
    <x v="189"/>
    <s v="WPUGA0"/>
  </r>
  <r>
    <x v="189"/>
    <s v="WPUGA0"/>
  </r>
  <r>
    <x v="189"/>
    <s v="WPUGA0"/>
  </r>
  <r>
    <x v="189"/>
    <s v="WPUGA0"/>
  </r>
  <r>
    <x v="189"/>
    <s v="WPUGA0"/>
  </r>
  <r>
    <x v="189"/>
    <s v="WPUGA0"/>
  </r>
  <r>
    <x v="189"/>
    <s v="WPUGA0"/>
  </r>
  <r>
    <x v="189"/>
    <s v="WPUGA0"/>
  </r>
  <r>
    <x v="189"/>
    <s v="WPUGA0"/>
  </r>
  <r>
    <x v="189"/>
    <s v="WPUGA0"/>
  </r>
  <r>
    <x v="189"/>
    <s v="WPUGA0"/>
  </r>
  <r>
    <x v="189"/>
    <s v="WPUGA0"/>
  </r>
  <r>
    <x v="189"/>
    <s v="WPUGA0"/>
  </r>
  <r>
    <x v="189"/>
    <s v="WPUGA0"/>
  </r>
  <r>
    <x v="189"/>
    <s v="WPUGA0"/>
  </r>
  <r>
    <x v="189"/>
    <s v="WPUGA0"/>
  </r>
  <r>
    <x v="189"/>
    <s v="WPUGA0"/>
  </r>
  <r>
    <x v="189"/>
    <s v="WPUGA0"/>
  </r>
  <r>
    <x v="189"/>
    <s v="WPUGA0"/>
  </r>
  <r>
    <x v="189"/>
    <s v="WPUGA0"/>
  </r>
  <r>
    <x v="189"/>
    <s v="WPUGA0"/>
  </r>
  <r>
    <x v="189"/>
    <s v="WPUGA0"/>
  </r>
  <r>
    <x v="189"/>
    <s v="WPUGA0"/>
  </r>
  <r>
    <x v="189"/>
    <s v="WPUGA0"/>
  </r>
  <r>
    <x v="189"/>
    <s v="WPUGA0"/>
  </r>
  <r>
    <x v="189"/>
    <s v="WPUGA0"/>
  </r>
  <r>
    <x v="189"/>
    <s v="WPUGA0"/>
  </r>
  <r>
    <x v="189"/>
    <s v="WPUGA0"/>
  </r>
  <r>
    <x v="189"/>
    <s v="WPUGA0"/>
  </r>
  <r>
    <x v="189"/>
    <s v="WPUGA0"/>
  </r>
  <r>
    <x v="189"/>
    <s v="WPUGA0"/>
  </r>
  <r>
    <x v="189"/>
    <s v="WPUGA0"/>
  </r>
  <r>
    <x v="189"/>
    <s v="WPUGA0"/>
  </r>
  <r>
    <x v="189"/>
    <s v="WPUGA0"/>
  </r>
  <r>
    <x v="189"/>
    <s v="WPUGA0"/>
  </r>
  <r>
    <x v="189"/>
    <s v="WPUGA0"/>
  </r>
  <r>
    <x v="189"/>
    <s v="WPUGA0"/>
  </r>
  <r>
    <x v="189"/>
    <s v="WPUGA0"/>
  </r>
  <r>
    <x v="189"/>
    <s v="WPUGA0"/>
  </r>
  <r>
    <x v="189"/>
    <s v="WPUGA0"/>
  </r>
  <r>
    <x v="189"/>
    <s v="WPUGA0"/>
  </r>
  <r>
    <x v="189"/>
    <s v="WPUGA0"/>
  </r>
  <r>
    <x v="189"/>
    <s v="WPUGA0"/>
  </r>
  <r>
    <x v="189"/>
    <s v="WPUGA0"/>
  </r>
  <r>
    <x v="189"/>
    <s v="WPUGA0"/>
  </r>
  <r>
    <x v="189"/>
    <s v="WPUGA0"/>
  </r>
  <r>
    <x v="189"/>
    <s v="WPUGA0"/>
  </r>
  <r>
    <x v="189"/>
    <s v="WPUGA0"/>
  </r>
  <r>
    <x v="189"/>
    <s v="WPUGA0"/>
  </r>
  <r>
    <x v="189"/>
    <s v="WPUGAD"/>
  </r>
  <r>
    <x v="189"/>
    <s v="WPUGAD"/>
  </r>
  <r>
    <x v="189"/>
    <s v="WPUGAD"/>
  </r>
  <r>
    <x v="189"/>
    <s v="WPUGAD"/>
  </r>
  <r>
    <x v="190"/>
    <s v="W7LPAA"/>
  </r>
  <r>
    <x v="190"/>
    <s v="W8BEAA"/>
  </r>
  <r>
    <x v="190"/>
    <s v="W8BEAA"/>
  </r>
  <r>
    <x v="190"/>
    <s v="W8FXAA"/>
  </r>
  <r>
    <x v="190"/>
    <s v="W8FXAA"/>
  </r>
  <r>
    <x v="190"/>
    <s v="W8ZWAA"/>
  </r>
  <r>
    <x v="190"/>
    <s v="W8ZWAA"/>
  </r>
  <r>
    <x v="190"/>
    <s v="WPBBC0"/>
  </r>
  <r>
    <x v="190"/>
    <s v="WPC0RD"/>
  </r>
  <r>
    <x v="190"/>
    <s v="WPQDAA"/>
  </r>
  <r>
    <x v="190"/>
    <s v="WPQDAA"/>
  </r>
  <r>
    <x v="190"/>
    <s v="WQKHAA"/>
  </r>
  <r>
    <x v="190"/>
    <s v="WQKHAA"/>
  </r>
  <r>
    <x v="191"/>
    <s v="WPC0AA"/>
  </r>
  <r>
    <x v="192"/>
    <s v="W8BEAA"/>
  </r>
  <r>
    <x v="192"/>
    <s v="WPBBC0"/>
  </r>
  <r>
    <x v="192"/>
    <s v="WPUGA0"/>
  </r>
  <r>
    <x v="192"/>
    <s v="WPUGA0"/>
  </r>
  <r>
    <x v="192"/>
    <s v="WPUGAD"/>
  </r>
  <r>
    <x v="193"/>
    <s v="WP34B0"/>
  </r>
  <r>
    <x v="194"/>
    <s v="W7LPAA"/>
  </r>
  <r>
    <x v="194"/>
    <s v="WPBBC0"/>
  </r>
  <r>
    <x v="195"/>
    <s v="W8BEAA"/>
  </r>
  <r>
    <x v="195"/>
    <s v="W8BEAA"/>
  </r>
  <r>
    <x v="195"/>
    <s v="W8BEAA"/>
  </r>
  <r>
    <x v="195"/>
    <s v="WQKHAA"/>
  </r>
  <r>
    <x v="196"/>
    <s v="WP34B0"/>
  </r>
  <r>
    <x v="197"/>
    <s v="WPBBC0"/>
  </r>
  <r>
    <x v="198"/>
    <s v="W91NAA"/>
  </r>
  <r>
    <x v="198"/>
    <s v="WPQ7AA"/>
  </r>
  <r>
    <x v="198"/>
    <s v="WPQ7AA"/>
  </r>
  <r>
    <x v="198"/>
    <s v="WPUGA0"/>
  </r>
  <r>
    <x v="199"/>
    <s v="W792AA"/>
  </r>
  <r>
    <x v="199"/>
    <s v="W91NAA"/>
  </r>
  <r>
    <x v="199"/>
    <s v="WPQ7AA"/>
  </r>
  <r>
    <x v="199"/>
    <s v="WPQ7AA"/>
  </r>
  <r>
    <x v="199"/>
    <s v="WPQ7AA"/>
  </r>
  <r>
    <x v="199"/>
    <s v="WPQ7AA"/>
  </r>
  <r>
    <x v="199"/>
    <s v="WPUGA0"/>
  </r>
  <r>
    <x v="199"/>
    <s v="WPUGA0"/>
  </r>
  <r>
    <x v="199"/>
    <s v="WPUGA0"/>
  </r>
  <r>
    <x v="199"/>
    <s v="WPUGA0"/>
  </r>
  <r>
    <x v="199"/>
    <s v="WPUGA0"/>
  </r>
  <r>
    <x v="199"/>
    <s v="WPUGA0"/>
  </r>
  <r>
    <x v="199"/>
    <s v="WPUGA0"/>
  </r>
  <r>
    <x v="199"/>
    <s v="WPUGA0"/>
  </r>
  <r>
    <x v="199"/>
    <s v="WPUGA0"/>
  </r>
  <r>
    <x v="199"/>
    <s v="WPUGA0"/>
  </r>
  <r>
    <x v="199"/>
    <s v="WPUGAD"/>
  </r>
  <r>
    <x v="200"/>
    <s v="W8BEAA"/>
  </r>
  <r>
    <x v="200"/>
    <s v="W8BEAA"/>
  </r>
  <r>
    <x v="200"/>
    <s v="WPQ7AA"/>
  </r>
  <r>
    <x v="200"/>
    <s v="WPQ7AA"/>
  </r>
  <r>
    <x v="200"/>
    <s v="WPQ7AA"/>
  </r>
  <r>
    <x v="200"/>
    <s v="WPQ7AA"/>
  </r>
  <r>
    <x v="200"/>
    <s v="WPQ7AA"/>
  </r>
  <r>
    <x v="200"/>
    <s v="WPQ7AA"/>
  </r>
  <r>
    <x v="200"/>
    <s v="WPQ7AA"/>
  </r>
  <r>
    <x v="200"/>
    <s v="WPQ7AA"/>
  </r>
  <r>
    <x v="200"/>
    <s v="WPQ7AA"/>
  </r>
  <r>
    <x v="200"/>
    <s v="WPQ7AA"/>
  </r>
  <r>
    <x v="200"/>
    <s v="WPQ7AA"/>
  </r>
  <r>
    <x v="200"/>
    <s v="WPQ7AA"/>
  </r>
  <r>
    <x v="200"/>
    <s v="WPQ7AA"/>
  </r>
  <r>
    <x v="200"/>
    <s v="WPQ7AA"/>
  </r>
  <r>
    <x v="200"/>
    <s v="WPQ7AA"/>
  </r>
  <r>
    <x v="200"/>
    <s v="WPQ7AA"/>
  </r>
  <r>
    <x v="200"/>
    <s v="WPQ7AA"/>
  </r>
  <r>
    <x v="200"/>
    <s v="WPQ7AA"/>
  </r>
  <r>
    <x v="200"/>
    <s v="WPQ7AA"/>
  </r>
  <r>
    <x v="200"/>
    <s v="WPQ7AA"/>
  </r>
  <r>
    <x v="200"/>
    <s v="WPQ7AA"/>
  </r>
  <r>
    <x v="200"/>
    <s v="WPQ7AA"/>
  </r>
  <r>
    <x v="200"/>
    <s v="WPQ7AA"/>
  </r>
  <r>
    <x v="200"/>
    <s v="WPQ7AA"/>
  </r>
  <r>
    <x v="200"/>
    <s v="WPQ7AA"/>
  </r>
  <r>
    <x v="200"/>
    <s v="WPQ7AA"/>
  </r>
  <r>
    <x v="200"/>
    <s v="WPQ7AA"/>
  </r>
  <r>
    <x v="200"/>
    <s v="WPQ7AA"/>
  </r>
  <r>
    <x v="200"/>
    <s v="WPQ7AA"/>
  </r>
  <r>
    <x v="200"/>
    <s v="WPQ7AA"/>
  </r>
  <r>
    <x v="200"/>
    <s v="WPQ7AA"/>
  </r>
  <r>
    <x v="200"/>
    <s v="WPQ7AA"/>
  </r>
  <r>
    <x v="200"/>
    <s v="WPQ7AA"/>
  </r>
  <r>
    <x v="200"/>
    <s v="WPQ7AA"/>
  </r>
  <r>
    <x v="200"/>
    <s v="WPQ7AA"/>
  </r>
  <r>
    <x v="200"/>
    <s v="WPQ7AA"/>
  </r>
  <r>
    <x v="200"/>
    <s v="WPQ7AA"/>
  </r>
  <r>
    <x v="200"/>
    <s v="WPQ7AA"/>
  </r>
  <r>
    <x v="200"/>
    <s v="WPQ7AA"/>
  </r>
  <r>
    <x v="200"/>
    <s v="WPQ7AA"/>
  </r>
  <r>
    <x v="200"/>
    <s v="WPQ7AA"/>
  </r>
  <r>
    <x v="200"/>
    <s v="WPQ7AA"/>
  </r>
  <r>
    <x v="200"/>
    <s v="WPQ7AA"/>
  </r>
  <r>
    <x v="200"/>
    <s v="WPQ7AA"/>
  </r>
  <r>
    <x v="200"/>
    <s v="WPQ7AA"/>
  </r>
  <r>
    <x v="200"/>
    <s v="WPQ7AA"/>
  </r>
  <r>
    <x v="200"/>
    <s v="WPQ7AA"/>
  </r>
  <r>
    <x v="200"/>
    <s v="WPQ7AA"/>
  </r>
  <r>
    <x v="200"/>
    <s v="WPQ7AA"/>
  </r>
  <r>
    <x v="200"/>
    <s v="WPQ7AA"/>
  </r>
  <r>
    <x v="200"/>
    <s v="WPQ7AA"/>
  </r>
  <r>
    <x v="200"/>
    <s v="WPQ7AA"/>
  </r>
  <r>
    <x v="200"/>
    <s v="WPQ7AA"/>
  </r>
  <r>
    <x v="200"/>
    <s v="WPQ7AA"/>
  </r>
  <r>
    <x v="200"/>
    <s v="WPQ7AA"/>
  </r>
  <r>
    <x v="200"/>
    <s v="WPQ7AA"/>
  </r>
  <r>
    <x v="200"/>
    <s v="WPQ7AA"/>
  </r>
  <r>
    <x v="200"/>
    <s v="WPQ7AA"/>
  </r>
  <r>
    <x v="200"/>
    <s v="WPQ7AA"/>
  </r>
  <r>
    <x v="200"/>
    <s v="WPQ7AA"/>
  </r>
  <r>
    <x v="200"/>
    <s v="WPQ7AA"/>
  </r>
  <r>
    <x v="200"/>
    <s v="WPQ7AA"/>
  </r>
  <r>
    <x v="200"/>
    <s v="WPQ7AA"/>
  </r>
  <r>
    <x v="200"/>
    <s v="WPQ7AA"/>
  </r>
  <r>
    <x v="200"/>
    <s v="WPQ7AA"/>
  </r>
  <r>
    <x v="200"/>
    <s v="WPQ7AA"/>
  </r>
  <r>
    <x v="200"/>
    <s v="WPQDAA"/>
  </r>
  <r>
    <x v="200"/>
    <s v="WPQDAA"/>
  </r>
  <r>
    <x v="200"/>
    <s v="WPQDAA"/>
  </r>
  <r>
    <x v="200"/>
    <s v="WQKHAA"/>
  </r>
  <r>
    <x v="201"/>
    <s v="W8Y3AA"/>
  </r>
  <r>
    <x v="202"/>
    <s v="WPBBC0"/>
  </r>
  <r>
    <x v="203"/>
    <s v="WPBBC0"/>
  </r>
  <r>
    <x v="204"/>
    <s v="W8BEAA"/>
  </r>
  <r>
    <x v="205"/>
    <s v="W7LPAA"/>
  </r>
  <r>
    <x v="206"/>
    <s v="WP34T4"/>
  </r>
  <r>
    <x v="207"/>
    <s v="W7LPAA"/>
  </r>
  <r>
    <x v="207"/>
    <s v="W7LPAA"/>
  </r>
  <r>
    <x v="207"/>
    <s v="W7LPAA"/>
  </r>
  <r>
    <x v="207"/>
    <s v="W7LPAA"/>
  </r>
  <r>
    <x v="207"/>
    <s v="W7LPAA"/>
  </r>
  <r>
    <x v="207"/>
    <s v="W7LPAA"/>
  </r>
  <r>
    <x v="207"/>
    <s v="W7LPAA"/>
  </r>
  <r>
    <x v="208"/>
    <s v="W792AA"/>
  </r>
  <r>
    <x v="208"/>
    <s v="W8BEAA"/>
  </r>
  <r>
    <x v="208"/>
    <s v="W91NAA"/>
  </r>
  <r>
    <x v="208"/>
    <s v="W91NAA"/>
  </r>
  <r>
    <x v="208"/>
    <s v="WPQDAA"/>
  </r>
  <r>
    <x v="208"/>
    <s v="WPQDAA"/>
  </r>
  <r>
    <x v="208"/>
    <s v="WPUGA0"/>
  </r>
  <r>
    <x v="208"/>
    <s v="WPUGA0"/>
  </r>
  <r>
    <x v="208"/>
    <s v="WPUGA0"/>
  </r>
  <r>
    <x v="208"/>
    <s v="WPUGA0"/>
  </r>
  <r>
    <x v="208"/>
    <s v="WPUGA0"/>
  </r>
  <r>
    <x v="208"/>
    <s v="WPUGA0"/>
  </r>
  <r>
    <x v="208"/>
    <s v="WPUGA0"/>
  </r>
  <r>
    <x v="208"/>
    <s v="WPUGA0"/>
  </r>
  <r>
    <x v="208"/>
    <s v="WPUGA0"/>
  </r>
  <r>
    <x v="209"/>
    <s v="WPUGA0"/>
  </r>
  <r>
    <x v="209"/>
    <s v="WPUGA0"/>
  </r>
  <r>
    <x v="209"/>
    <s v="WPUGA0"/>
  </r>
  <r>
    <x v="210"/>
    <s v="W7Y423"/>
  </r>
  <r>
    <x v="211"/>
    <s v="W8BEAA"/>
  </r>
  <r>
    <x v="211"/>
    <s v="WPQDAA"/>
  </r>
  <r>
    <x v="211"/>
    <s v="WPQDAA"/>
  </r>
  <r>
    <x v="212"/>
    <s v="WPQ7AA"/>
  </r>
  <r>
    <x v="213"/>
    <s v="W8BEAA"/>
  </r>
  <r>
    <x v="213"/>
    <s v="WPQ7AA"/>
  </r>
  <r>
    <x v="213"/>
    <s v="WPQ7AA"/>
  </r>
  <r>
    <x v="213"/>
    <s v="WPQ7AA"/>
  </r>
  <r>
    <x v="213"/>
    <s v="WPQ7AA"/>
  </r>
  <r>
    <x v="213"/>
    <s v="WPQ7AA"/>
  </r>
  <r>
    <x v="213"/>
    <s v="WPQ7AA"/>
  </r>
  <r>
    <x v="213"/>
    <s v="WPQ7AA"/>
  </r>
  <r>
    <x v="213"/>
    <s v="WPQ7AA"/>
  </r>
  <r>
    <x v="213"/>
    <s v="WPQ7AA"/>
  </r>
  <r>
    <x v="214"/>
    <s v="W8Y3AA"/>
  </r>
  <r>
    <x v="215"/>
    <s v="W8Y3AA"/>
  </r>
  <r>
    <x v="216"/>
    <s v="W8BEAA"/>
  </r>
  <r>
    <x v="216"/>
    <s v="W8BEAA"/>
  </r>
  <r>
    <x v="216"/>
    <s v="W8BEAA"/>
  </r>
  <r>
    <x v="216"/>
    <s v="W8BEAA"/>
  </r>
  <r>
    <x v="216"/>
    <s v="W8BEAA"/>
  </r>
  <r>
    <x v="216"/>
    <s v="W8BEAA"/>
  </r>
  <r>
    <x v="216"/>
    <s v="W8BEAA"/>
  </r>
  <r>
    <x v="216"/>
    <s v="W8BEAA"/>
  </r>
  <r>
    <x v="216"/>
    <s v="W8BEAA"/>
  </r>
  <r>
    <x v="216"/>
    <s v="W8BEAA"/>
  </r>
  <r>
    <x v="216"/>
    <s v="W8FXAA"/>
  </r>
  <r>
    <x v="216"/>
    <s v="W8FXAA"/>
  </r>
  <r>
    <x v="216"/>
    <s v="W8Y3AA"/>
  </r>
  <r>
    <x v="216"/>
    <s v="W8Y3AA"/>
  </r>
  <r>
    <x v="216"/>
    <s v="W8Y3AA"/>
  </r>
  <r>
    <x v="216"/>
    <s v="W8Y3AA"/>
  </r>
  <r>
    <x v="216"/>
    <s v="W8Y3AA"/>
  </r>
  <r>
    <x v="216"/>
    <s v="W8Y3AA"/>
  </r>
  <r>
    <x v="216"/>
    <s v="W8Y3AA"/>
  </r>
  <r>
    <x v="216"/>
    <s v="W8ZWAA"/>
  </r>
  <r>
    <x v="216"/>
    <s v="W91NAA"/>
  </r>
  <r>
    <x v="216"/>
    <s v="W91NAA"/>
  </r>
  <r>
    <x v="216"/>
    <s v="W91NAA"/>
  </r>
  <r>
    <x v="216"/>
    <s v="W91NAA"/>
  </r>
  <r>
    <x v="216"/>
    <s v="WP34BD"/>
  </r>
  <r>
    <x v="216"/>
    <s v="WP34C0"/>
  </r>
  <r>
    <x v="216"/>
    <s v="WP34C0"/>
  </r>
  <r>
    <x v="216"/>
    <s v="WP34C0"/>
  </r>
  <r>
    <x v="216"/>
    <s v="WP34TD"/>
  </r>
  <r>
    <x v="216"/>
    <s v="WPC0RD"/>
  </r>
  <r>
    <x v="216"/>
    <s v="WPQ7AA"/>
  </r>
  <r>
    <x v="216"/>
    <s v="WPQ7AA"/>
  </r>
  <r>
    <x v="216"/>
    <s v="WPQ7AA"/>
  </r>
  <r>
    <x v="216"/>
    <s v="WPQ7AA"/>
  </r>
  <r>
    <x v="216"/>
    <s v="WPQ7AA"/>
  </r>
  <r>
    <x v="216"/>
    <s v="WPQ7AA"/>
  </r>
  <r>
    <x v="216"/>
    <s v="WPQ7AA"/>
  </r>
  <r>
    <x v="216"/>
    <s v="WPQ7AA"/>
  </r>
  <r>
    <x v="216"/>
    <s v="WPUGA0"/>
  </r>
  <r>
    <x v="216"/>
    <s v="WPUGA0"/>
  </r>
  <r>
    <x v="216"/>
    <s v="WPUGA0"/>
  </r>
  <r>
    <x v="216"/>
    <s v="WPUGA0"/>
  </r>
  <r>
    <x v="216"/>
    <s v="WQKHAA"/>
  </r>
  <r>
    <x v="217"/>
    <s v="WPUGA0"/>
  </r>
  <r>
    <x v="217"/>
    <s v="WPUGA0"/>
  </r>
  <r>
    <x v="217"/>
    <s v="WPUGA0"/>
  </r>
  <r>
    <x v="218"/>
    <s v="W8BEAA"/>
  </r>
  <r>
    <x v="219"/>
    <s v="W8FXAA"/>
  </r>
  <r>
    <x v="219"/>
    <s v="W8FXAA"/>
  </r>
  <r>
    <x v="219"/>
    <s v="WP34BD"/>
  </r>
  <r>
    <x v="219"/>
    <s v="WPBBC0"/>
  </r>
  <r>
    <x v="219"/>
    <s v="WPUGA0"/>
  </r>
  <r>
    <x v="219"/>
    <s v="WPUGA0"/>
  </r>
  <r>
    <x v="219"/>
    <s v="WPUGA0"/>
  </r>
  <r>
    <x v="219"/>
    <s v="WPUGA0"/>
  </r>
  <r>
    <x v="219"/>
    <s v="WPUGA0"/>
  </r>
  <r>
    <x v="219"/>
    <s v="WPUGA0"/>
  </r>
  <r>
    <x v="219"/>
    <s v="WPUGA0"/>
  </r>
  <r>
    <x v="219"/>
    <s v="WPUGA0"/>
  </r>
  <r>
    <x v="219"/>
    <s v="WPUGA0"/>
  </r>
  <r>
    <x v="219"/>
    <s v="WPUGA0"/>
  </r>
  <r>
    <x v="219"/>
    <s v="WPUGA0"/>
  </r>
  <r>
    <x v="219"/>
    <s v="WPUGA0"/>
  </r>
  <r>
    <x v="219"/>
    <s v="WPUGA0"/>
  </r>
  <r>
    <x v="219"/>
    <s v="WPUGA0"/>
  </r>
  <r>
    <x v="219"/>
    <s v="WPUGA0"/>
  </r>
  <r>
    <x v="219"/>
    <s v="WPUGA0"/>
  </r>
  <r>
    <x v="219"/>
    <s v="WPUGA0"/>
  </r>
  <r>
    <x v="219"/>
    <s v="WPUGA0"/>
  </r>
  <r>
    <x v="219"/>
    <s v="WPUGA0"/>
  </r>
  <r>
    <x v="220"/>
    <s v="WP34C0"/>
  </r>
  <r>
    <x v="221"/>
    <s v="WP34B0"/>
  </r>
  <r>
    <x v="222"/>
    <s v="WPQ7AA"/>
  </r>
  <r>
    <x v="223"/>
    <s v="W8FXAA"/>
  </r>
  <r>
    <x v="224"/>
    <s v="W8Y3AA"/>
  </r>
  <r>
    <x v="225"/>
    <s v="W792AA"/>
  </r>
  <r>
    <x v="225"/>
    <s v="W792AA"/>
  </r>
  <r>
    <x v="225"/>
    <s v="WPRYAA"/>
  </r>
  <r>
    <x v="225"/>
    <s v="WPRYAA"/>
  </r>
  <r>
    <x v="225"/>
    <s v="WPRYAA"/>
  </r>
  <r>
    <x v="225"/>
    <s v="WPRYAA"/>
  </r>
  <r>
    <x v="225"/>
    <s v="WPRYAA"/>
  </r>
  <r>
    <x v="225"/>
    <s v="WPRYAA"/>
  </r>
  <r>
    <x v="225"/>
    <s v="WPRYAA"/>
  </r>
  <r>
    <x v="225"/>
    <s v="WPRYAA"/>
  </r>
  <r>
    <x v="225"/>
    <s v="WPRYAA"/>
  </r>
  <r>
    <x v="225"/>
    <s v="WPRYAA"/>
  </r>
  <r>
    <x v="225"/>
    <s v="WPRYAA"/>
  </r>
  <r>
    <x v="225"/>
    <s v="WPRYAA"/>
  </r>
  <r>
    <x v="225"/>
    <s v="WPRYAA"/>
  </r>
  <r>
    <x v="225"/>
    <s v="WPRYAA"/>
  </r>
  <r>
    <x v="225"/>
    <s v="WPRYAA"/>
  </r>
  <r>
    <x v="225"/>
    <s v="WPRYAA"/>
  </r>
  <r>
    <x v="225"/>
    <s v="WPRYAA"/>
  </r>
  <r>
    <x v="225"/>
    <s v="WPRYAA"/>
  </r>
  <r>
    <x v="225"/>
    <s v="WPRYAA"/>
  </r>
  <r>
    <x v="225"/>
    <s v="WPRYAA"/>
  </r>
  <r>
    <x v="225"/>
    <s v="WPRYAA"/>
  </r>
  <r>
    <x v="225"/>
    <s v="WPRYAA"/>
  </r>
  <r>
    <x v="225"/>
    <s v="WPRYAA"/>
  </r>
  <r>
    <x v="225"/>
    <s v="WPRYAA"/>
  </r>
  <r>
    <x v="225"/>
    <s v="WPRYAA"/>
  </r>
  <r>
    <x v="225"/>
    <s v="WPRYAA"/>
  </r>
  <r>
    <x v="225"/>
    <s v="WPRYAA"/>
  </r>
  <r>
    <x v="225"/>
    <s v="WPRYAA"/>
  </r>
  <r>
    <x v="225"/>
    <s v="WPRYAA"/>
  </r>
  <r>
    <x v="225"/>
    <s v="WPRYAA"/>
  </r>
  <r>
    <x v="225"/>
    <s v="WPRYAA"/>
  </r>
  <r>
    <x v="225"/>
    <s v="WPRYAA"/>
  </r>
  <r>
    <x v="226"/>
    <s v="W792AA"/>
  </r>
  <r>
    <x v="226"/>
    <s v="W792AA"/>
  </r>
  <r>
    <x v="226"/>
    <s v="W792AA"/>
  </r>
  <r>
    <x v="226"/>
    <s v="W792AA"/>
  </r>
  <r>
    <x v="226"/>
    <s v="W792AA"/>
  </r>
  <r>
    <x v="226"/>
    <s v="W792AA"/>
  </r>
  <r>
    <x v="226"/>
    <s v="W792AA"/>
  </r>
  <r>
    <x v="226"/>
    <s v="W792AA"/>
  </r>
  <r>
    <x v="226"/>
    <s v="W792AA"/>
  </r>
  <r>
    <x v="226"/>
    <s v="W792AA"/>
  </r>
  <r>
    <x v="226"/>
    <s v="W792AA"/>
  </r>
  <r>
    <x v="226"/>
    <s v="W792AA"/>
  </r>
  <r>
    <x v="226"/>
    <s v="WPRYAA"/>
  </r>
  <r>
    <x v="226"/>
    <s v="WPRYAA"/>
  </r>
  <r>
    <x v="226"/>
    <s v="WPRYAA"/>
  </r>
  <r>
    <x v="226"/>
    <s v="WPRYAA"/>
  </r>
  <r>
    <x v="226"/>
    <s v="WPRYAA"/>
  </r>
  <r>
    <x v="226"/>
    <s v="WPRYAA"/>
  </r>
  <r>
    <x v="226"/>
    <s v="WPRYAA"/>
  </r>
  <r>
    <x v="226"/>
    <s v="WPRYAA"/>
  </r>
  <r>
    <x v="226"/>
    <s v="WPRYAA"/>
  </r>
  <r>
    <x v="226"/>
    <s v="WPRYAA"/>
  </r>
  <r>
    <x v="226"/>
    <s v="WPRYAA"/>
  </r>
  <r>
    <x v="226"/>
    <s v="WPRYAA"/>
  </r>
  <r>
    <x v="226"/>
    <s v="WPRYAA"/>
  </r>
  <r>
    <x v="226"/>
    <s v="WPRYAA"/>
  </r>
  <r>
    <x v="226"/>
    <s v="WPRYAA"/>
  </r>
  <r>
    <x v="226"/>
    <s v="WPRYAA"/>
  </r>
  <r>
    <x v="226"/>
    <s v="WPRYAA"/>
  </r>
  <r>
    <x v="226"/>
    <s v="WPRYAA"/>
  </r>
  <r>
    <x v="226"/>
    <s v="WPRYAA"/>
  </r>
  <r>
    <x v="226"/>
    <s v="WPRYAA"/>
  </r>
  <r>
    <x v="226"/>
    <s v="WPRYAA"/>
  </r>
  <r>
    <x v="226"/>
    <s v="WPRYAA"/>
  </r>
  <r>
    <x v="226"/>
    <s v="WPRYAA"/>
  </r>
  <r>
    <x v="226"/>
    <s v="WPRYAA"/>
  </r>
  <r>
    <x v="226"/>
    <s v="WPRYAA"/>
  </r>
  <r>
    <x v="226"/>
    <s v="WPRYAA"/>
  </r>
  <r>
    <x v="226"/>
    <s v="WPRYAA"/>
  </r>
  <r>
    <x v="226"/>
    <s v="WPRYAA"/>
  </r>
  <r>
    <x v="226"/>
    <s v="WPRYAA"/>
  </r>
  <r>
    <x v="226"/>
    <s v="WPRYAA"/>
  </r>
  <r>
    <x v="226"/>
    <s v="WPRYAA"/>
  </r>
  <r>
    <x v="226"/>
    <s v="WPRYAA"/>
  </r>
  <r>
    <x v="226"/>
    <s v="WPRYAA"/>
  </r>
  <r>
    <x v="226"/>
    <s v="WPRYAA"/>
  </r>
  <r>
    <x v="226"/>
    <s v="WPRYAA"/>
  </r>
  <r>
    <x v="226"/>
    <s v="WPRYAA"/>
  </r>
  <r>
    <x v="226"/>
    <s v="WPRYAA"/>
  </r>
  <r>
    <x v="226"/>
    <s v="WPRYAA"/>
  </r>
  <r>
    <x v="226"/>
    <s v="WPRYAA"/>
  </r>
  <r>
    <x v="226"/>
    <s v="WPRYAA"/>
  </r>
  <r>
    <x v="226"/>
    <s v="WPRYAA"/>
  </r>
  <r>
    <x v="226"/>
    <s v="WPRYAA"/>
  </r>
  <r>
    <x v="226"/>
    <s v="WPRYAA"/>
  </r>
  <r>
    <x v="226"/>
    <s v="WPRYAA"/>
  </r>
  <r>
    <x v="227"/>
    <s v="W8BEAA"/>
  </r>
  <r>
    <x v="227"/>
    <s v="W8BEAA"/>
  </r>
  <r>
    <x v="227"/>
    <s v="W8BEAA"/>
  </r>
  <r>
    <x v="227"/>
    <s v="W8Y3AA"/>
  </r>
  <r>
    <x v="227"/>
    <s v="W8Y3AA"/>
  </r>
  <r>
    <x v="227"/>
    <s v="W8ZWAA"/>
  </r>
  <r>
    <x v="227"/>
    <s v="W91NAA"/>
  </r>
  <r>
    <x v="227"/>
    <s v="WP34A0"/>
  </r>
  <r>
    <x v="227"/>
    <s v="WP7CAA"/>
  </r>
  <r>
    <x v="227"/>
    <s v="WPQ7AA"/>
  </r>
  <r>
    <x v="227"/>
    <s v="WPQ7AA"/>
  </r>
  <r>
    <x v="227"/>
    <s v="WPQ7AA"/>
  </r>
  <r>
    <x v="227"/>
    <s v="WPQDAA"/>
  </r>
  <r>
    <x v="227"/>
    <s v="WPRYAA"/>
  </r>
  <r>
    <x v="227"/>
    <s v="WPRYAA"/>
  </r>
  <r>
    <x v="227"/>
    <s v="WPUGA0"/>
  </r>
  <r>
    <x v="228"/>
    <s v="W792AA"/>
  </r>
  <r>
    <x v="228"/>
    <s v="WPRYAA"/>
  </r>
  <r>
    <x v="229"/>
    <s v="W792AA"/>
  </r>
  <r>
    <x v="229"/>
    <s v="W792AA"/>
  </r>
  <r>
    <x v="229"/>
    <s v="W792AA"/>
  </r>
  <r>
    <x v="229"/>
    <s v="W792AA"/>
  </r>
  <r>
    <x v="229"/>
    <s v="W792AA"/>
  </r>
  <r>
    <x v="229"/>
    <s v="WPRYAA"/>
  </r>
  <r>
    <x v="229"/>
    <s v="WPRYAA"/>
  </r>
  <r>
    <x v="229"/>
    <s v="WPRYAA"/>
  </r>
  <r>
    <x v="230"/>
    <s v="W792AA"/>
  </r>
  <r>
    <x v="230"/>
    <s v="WPRYAA"/>
  </r>
  <r>
    <x v="230"/>
    <s v="WPRYAA"/>
  </r>
  <r>
    <x v="230"/>
    <s v="WPRYAA"/>
  </r>
  <r>
    <x v="230"/>
    <s v="WPRYAA"/>
  </r>
  <r>
    <x v="230"/>
    <s v="WPRYAA"/>
  </r>
  <r>
    <x v="230"/>
    <s v="WPRYAA"/>
  </r>
  <r>
    <x v="231"/>
    <s v="W91NAA"/>
  </r>
  <r>
    <x v="231"/>
    <s v="WP7CAA"/>
  </r>
  <r>
    <x v="231"/>
    <s v="WP7CAA"/>
  </r>
  <r>
    <x v="231"/>
    <s v="WP7CAA"/>
  </r>
  <r>
    <x v="231"/>
    <s v="WP7CAA"/>
  </r>
  <r>
    <x v="231"/>
    <s v="WPQ7AA"/>
  </r>
  <r>
    <x v="231"/>
    <s v="WPUGA0"/>
  </r>
  <r>
    <x v="232"/>
    <s v="WPBBC0"/>
  </r>
  <r>
    <x v="233"/>
    <s v="WPRYAA"/>
  </r>
  <r>
    <x v="234"/>
    <s v="W792AA"/>
  </r>
  <r>
    <x v="235"/>
    <s v="WPC0AA"/>
  </r>
  <r>
    <x v="236"/>
    <s v="W8BEAA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PivotTable3" cacheId="6" applyNumberFormats="0" applyBorderFormats="0" applyFontFormats="0" applyPatternFormats="0" applyAlignmentFormats="0" applyWidthHeightFormats="1" dataCaption="Values" updatedVersion="4" minRefreshableVersion="3" showDrill="0" useAutoFormatting="1" itemPrintTitles="1" createdVersion="4" indent="0" compact="0" compactData="0" multipleFieldFilters="0" chartFormat="1">
  <location ref="Y43:AL56" firstHeaderRow="1" firstDataRow="3" firstDataCol="1"/>
  <pivotFields count="5">
    <pivotField compact="0" outline="0" showAll="0" defaultSubtotal="0"/>
    <pivotField dataField="1" compact="0" outline="0" showAll="0" defaultSubtotal="0">
      <items count="238">
        <item h="1" x="30"/>
        <item x="180"/>
        <item x="116"/>
        <item x="115"/>
        <item x="114"/>
        <item x="207"/>
        <item x="113"/>
        <item x="135"/>
        <item x="112"/>
        <item x="111"/>
        <item x="110"/>
        <item x="128"/>
        <item x="36"/>
        <item x="206"/>
        <item x="147"/>
        <item x="134"/>
        <item x="146"/>
        <item x="237"/>
        <item x="109"/>
        <item x="108"/>
        <item x="18"/>
        <item x="107"/>
        <item x="155"/>
        <item x="236"/>
        <item x="17"/>
        <item x="106"/>
        <item x="105"/>
        <item x="104"/>
        <item x="154"/>
        <item x="179"/>
        <item x="103"/>
        <item x="233"/>
        <item x="102"/>
        <item x="101"/>
        <item x="100"/>
        <item x="227"/>
        <item x="99"/>
        <item x="145"/>
        <item x="98"/>
        <item x="97"/>
        <item x="205"/>
        <item x="96"/>
        <item x="95"/>
        <item x="226"/>
        <item x="165"/>
        <item x="218"/>
        <item x="144"/>
        <item x="94"/>
        <item x="164"/>
        <item x="225"/>
        <item x="163"/>
        <item x="93"/>
        <item x="92"/>
        <item x="127"/>
        <item x="126"/>
        <item x="91"/>
        <item x="217"/>
        <item x="188"/>
        <item x="125"/>
        <item x="204"/>
        <item x="90"/>
        <item x="89"/>
        <item x="35"/>
        <item x="88"/>
        <item x="87"/>
        <item x="224"/>
        <item x="223"/>
        <item x="124"/>
        <item x="190"/>
        <item x="86"/>
        <item x="123"/>
        <item x="85"/>
        <item x="84"/>
        <item x="222"/>
        <item x="122"/>
        <item x="29"/>
        <item x="83"/>
        <item x="82"/>
        <item x="81"/>
        <item x="133"/>
        <item x="80"/>
        <item x="34"/>
        <item x="203"/>
        <item x="79"/>
        <item x="78"/>
        <item x="121"/>
        <item x="153"/>
        <item x="162"/>
        <item x="28"/>
        <item x="143"/>
        <item x="77"/>
        <item x="76"/>
        <item x="161"/>
        <item x="16"/>
        <item x="185"/>
        <item x="75"/>
        <item x="173"/>
        <item x="152"/>
        <item x="160"/>
        <item x="216"/>
        <item x="27"/>
        <item x="172"/>
        <item x="142"/>
        <item x="74"/>
        <item x="73"/>
        <item x="232"/>
        <item x="72"/>
        <item x="151"/>
        <item x="176"/>
        <item x="15"/>
        <item x="14"/>
        <item x="71"/>
        <item x="70"/>
        <item x="175"/>
        <item x="159"/>
        <item x="189"/>
        <item x="158"/>
        <item x="69"/>
        <item x="68"/>
        <item x="13"/>
        <item x="231"/>
        <item x="12"/>
        <item x="11"/>
        <item x="202"/>
        <item x="10"/>
        <item x="9"/>
        <item x="201"/>
        <item x="184"/>
        <item x="230"/>
        <item x="229"/>
        <item x="26"/>
        <item x="25"/>
        <item x="67"/>
        <item x="66"/>
        <item x="200"/>
        <item x="199"/>
        <item x="198"/>
        <item x="171"/>
        <item x="170"/>
        <item x="197"/>
        <item x="187"/>
        <item x="8"/>
        <item x="141"/>
        <item x="24"/>
        <item x="157"/>
        <item x="65"/>
        <item x="64"/>
        <item x="63"/>
        <item x="62"/>
        <item x="61"/>
        <item x="120"/>
        <item x="23"/>
        <item x="60"/>
        <item x="140"/>
        <item x="59"/>
        <item x="215"/>
        <item x="183"/>
        <item x="156"/>
        <item x="178"/>
        <item x="33"/>
        <item x="32"/>
        <item x="214"/>
        <item x="58"/>
        <item x="182"/>
        <item x="150"/>
        <item x="213"/>
        <item x="174"/>
        <item x="212"/>
        <item x="139"/>
        <item x="138"/>
        <item x="57"/>
        <item x="56"/>
        <item x="55"/>
        <item x="54"/>
        <item x="53"/>
        <item x="137"/>
        <item x="52"/>
        <item x="181"/>
        <item x="51"/>
        <item x="169"/>
        <item x="50"/>
        <item x="136"/>
        <item x="49"/>
        <item x="211"/>
        <item x="210"/>
        <item x="221"/>
        <item x="196"/>
        <item x="48"/>
        <item x="47"/>
        <item x="119"/>
        <item x="195"/>
        <item x="22"/>
        <item x="209"/>
        <item x="46"/>
        <item x="168"/>
        <item x="21"/>
        <item x="45"/>
        <item x="167"/>
        <item x="194"/>
        <item x="149"/>
        <item x="7"/>
        <item x="44"/>
        <item x="132"/>
        <item x="193"/>
        <item x="192"/>
        <item x="43"/>
        <item x="20"/>
        <item x="186"/>
        <item x="19"/>
        <item x="6"/>
        <item x="235"/>
        <item x="31"/>
        <item x="42"/>
        <item x="220"/>
        <item x="41"/>
        <item x="131"/>
        <item x="130"/>
        <item x="40"/>
        <item x="234"/>
        <item x="39"/>
        <item x="118"/>
        <item x="177"/>
        <item x="166"/>
        <item x="219"/>
        <item x="117"/>
        <item x="129"/>
        <item x="5"/>
        <item x="4"/>
        <item x="38"/>
        <item x="3"/>
        <item x="2"/>
        <item x="1"/>
        <item x="148"/>
        <item x="191"/>
        <item x="228"/>
        <item x="0"/>
        <item x="208"/>
        <item x="37"/>
      </items>
    </pivotField>
    <pivotField axis="axisRow" compact="0" outline="0" showAll="0" defaultSubtotal="0">
      <items count="27">
        <item h="1" x="0"/>
        <item h="1" x="1"/>
        <item h="1" x="2"/>
        <item h="1" x="3"/>
        <item h="1" x="4"/>
        <item h="1" x="5"/>
        <item h="1" x="6"/>
        <item h="1" x="7"/>
        <item h="1" x="8"/>
        <item x="9"/>
        <item x="10"/>
        <item x="11"/>
        <item x="12"/>
        <item x="13"/>
        <item h="1" x="14"/>
        <item x="15"/>
        <item h="1" x="16"/>
        <item h="1" x="17"/>
        <item x="18"/>
        <item x="19"/>
        <item h="1" x="20"/>
        <item x="21"/>
        <item x="22"/>
        <item h="1" x="23"/>
        <item h="1" x="24"/>
        <item h="1" x="25"/>
        <item h="1" x="26"/>
      </items>
    </pivotField>
    <pivotField axis="axisCol" compact="0" outline="0" showAll="0" nonAutoSortDefault="1" defaultSubtotal="0">
      <items count="13">
        <item x="5"/>
        <item x="1"/>
        <item x="0"/>
        <item x="12"/>
        <item x="4"/>
        <item x="7"/>
        <item x="9"/>
        <item x="11"/>
        <item x="10"/>
        <item x="6"/>
        <item x="3"/>
        <item x="2"/>
        <item x="8"/>
      </items>
    </pivotField>
    <pivotField axis="axisCol" compact="0" outline="0" showAll="0" defaultSubtotal="0">
      <items count="6">
        <item h="1" x="5"/>
        <item h="1" x="2"/>
        <item h="1" x="3"/>
        <item x="1"/>
        <item h="1" x="0"/>
        <item h="1" x="4"/>
      </items>
    </pivotField>
  </pivotFields>
  <rowFields count="1">
    <field x="2"/>
  </rowFields>
  <rowItems count="11">
    <i>
      <x v="9"/>
    </i>
    <i>
      <x v="10"/>
    </i>
    <i>
      <x v="11"/>
    </i>
    <i>
      <x v="12"/>
    </i>
    <i>
      <x v="13"/>
    </i>
    <i>
      <x v="15"/>
    </i>
    <i>
      <x v="18"/>
    </i>
    <i>
      <x v="19"/>
    </i>
    <i>
      <x v="21"/>
    </i>
    <i>
      <x v="22"/>
    </i>
    <i t="grand">
      <x/>
    </i>
  </rowItems>
  <colFields count="2">
    <field x="4"/>
    <field x="3"/>
  </colFields>
  <colItems count="13">
    <i>
      <x v="3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t="grand">
      <x/>
    </i>
  </colItems>
  <dataFields count="1">
    <dataField name="Count of PHA" fld="1" subtotal="count" baseField="0" baseItem="0"/>
  </dataFields>
  <chartFormats count="12">
    <chartFormat chart="0" format="0" series="1">
      <pivotArea type="data" outline="0" fieldPosition="0">
        <references count="3">
          <reference field="4294967294" count="1" selected="0">
            <x v="0"/>
          </reference>
          <reference field="3" count="1" selected="0">
            <x v="0"/>
          </reference>
          <reference field="4" count="1" selected="0">
            <x v="3"/>
          </reference>
        </references>
      </pivotArea>
    </chartFormat>
    <chartFormat chart="0" format="1" series="1">
      <pivotArea type="data" outline="0" fieldPosition="0">
        <references count="3">
          <reference field="4294967294" count="1" selected="0">
            <x v="0"/>
          </reference>
          <reference field="3" count="1" selected="0">
            <x v="1"/>
          </reference>
          <reference field="4" count="1" selected="0">
            <x v="3"/>
          </reference>
        </references>
      </pivotArea>
    </chartFormat>
    <chartFormat chart="0" format="2" series="1">
      <pivotArea type="data" outline="0" fieldPosition="0">
        <references count="3">
          <reference field="4294967294" count="1" selected="0">
            <x v="0"/>
          </reference>
          <reference field="3" count="1" selected="0">
            <x v="2"/>
          </reference>
          <reference field="4" count="1" selected="0">
            <x v="3"/>
          </reference>
        </references>
      </pivotArea>
    </chartFormat>
    <chartFormat chart="0" format="3" series="1">
      <pivotArea type="data" outline="0" fieldPosition="0">
        <references count="3">
          <reference field="4294967294" count="1" selected="0">
            <x v="0"/>
          </reference>
          <reference field="3" count="1" selected="0">
            <x v="3"/>
          </reference>
          <reference field="4" count="1" selected="0">
            <x v="3"/>
          </reference>
        </references>
      </pivotArea>
    </chartFormat>
    <chartFormat chart="0" format="4" series="1">
      <pivotArea type="data" outline="0" fieldPosition="0">
        <references count="3">
          <reference field="4294967294" count="1" selected="0">
            <x v="0"/>
          </reference>
          <reference field="3" count="1" selected="0">
            <x v="4"/>
          </reference>
          <reference field="4" count="1" selected="0">
            <x v="3"/>
          </reference>
        </references>
      </pivotArea>
    </chartFormat>
    <chartFormat chart="0" format="5" series="1">
      <pivotArea type="data" outline="0" fieldPosition="0">
        <references count="3">
          <reference field="4294967294" count="1" selected="0">
            <x v="0"/>
          </reference>
          <reference field="3" count="1" selected="0">
            <x v="5"/>
          </reference>
          <reference field="4" count="1" selected="0">
            <x v="3"/>
          </reference>
        </references>
      </pivotArea>
    </chartFormat>
    <chartFormat chart="0" format="6" series="1">
      <pivotArea type="data" outline="0" fieldPosition="0">
        <references count="3">
          <reference field="4294967294" count="1" selected="0">
            <x v="0"/>
          </reference>
          <reference field="3" count="1" selected="0">
            <x v="6"/>
          </reference>
          <reference field="4" count="1" selected="0">
            <x v="3"/>
          </reference>
        </references>
      </pivotArea>
    </chartFormat>
    <chartFormat chart="0" format="7" series="1">
      <pivotArea type="data" outline="0" fieldPosition="0">
        <references count="3">
          <reference field="4294967294" count="1" selected="0">
            <x v="0"/>
          </reference>
          <reference field="3" count="1" selected="0">
            <x v="7"/>
          </reference>
          <reference field="4" count="1" selected="0">
            <x v="3"/>
          </reference>
        </references>
      </pivotArea>
    </chartFormat>
    <chartFormat chart="0" format="8" series="1">
      <pivotArea type="data" outline="0" fieldPosition="0">
        <references count="3">
          <reference field="4294967294" count="1" selected="0">
            <x v="0"/>
          </reference>
          <reference field="3" count="1" selected="0">
            <x v="8"/>
          </reference>
          <reference field="4" count="1" selected="0">
            <x v="3"/>
          </reference>
        </references>
      </pivotArea>
    </chartFormat>
    <chartFormat chart="0" format="9" series="1">
      <pivotArea type="data" outline="0" fieldPosition="0">
        <references count="3">
          <reference field="4294967294" count="1" selected="0">
            <x v="0"/>
          </reference>
          <reference field="3" count="1" selected="0">
            <x v="9"/>
          </reference>
          <reference field="4" count="1" selected="0">
            <x v="3"/>
          </reference>
        </references>
      </pivotArea>
    </chartFormat>
    <chartFormat chart="0" format="10" series="1">
      <pivotArea type="data" outline="0" fieldPosition="0">
        <references count="3">
          <reference field="4294967294" count="1" selected="0">
            <x v="0"/>
          </reference>
          <reference field="3" count="1" selected="0">
            <x v="10"/>
          </reference>
          <reference field="4" count="1" selected="0">
            <x v="3"/>
          </reference>
        </references>
      </pivotArea>
    </chartFormat>
    <chartFormat chart="0" format="11" series="1">
      <pivotArea type="data" outline="0" fieldPosition="0">
        <references count="3">
          <reference field="4294967294" count="1" selected="0">
            <x v="0"/>
          </reference>
          <reference field="3" count="1" selected="0">
            <x v="11"/>
          </reference>
          <reference field="4" count="1" selected="0">
            <x v="3"/>
          </reference>
        </references>
      </pivotArea>
    </chartFormat>
  </chartFormats>
  <pivotTableStyleInfo name="PivotStyleMedium25" showRowHeaders="1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2" cacheId="6" applyNumberFormats="0" applyBorderFormats="0" applyFontFormats="0" applyPatternFormats="0" applyAlignmentFormats="0" applyWidthHeightFormats="1" dataCaption="Values" updatedVersion="4" minRefreshableVersion="3" showDrill="0" useAutoFormatting="1" itemPrintTitles="1" createdVersion="4" indent="0" compact="0" compactData="0" multipleFieldFilters="0" chartFormat="1">
  <location ref="Y25:AK38" firstHeaderRow="1" firstDataRow="3" firstDataCol="1"/>
  <pivotFields count="5">
    <pivotField compact="0" outline="0" showAll="0" defaultSubtotal="0"/>
    <pivotField dataField="1" compact="0" outline="0" showAll="0" defaultSubtotal="0">
      <items count="238">
        <item h="1" x="30"/>
        <item x="180"/>
        <item x="116"/>
        <item x="115"/>
        <item x="114"/>
        <item x="207"/>
        <item x="113"/>
        <item x="135"/>
        <item x="112"/>
        <item x="111"/>
        <item x="110"/>
        <item x="128"/>
        <item x="36"/>
        <item x="206"/>
        <item x="147"/>
        <item x="134"/>
        <item x="146"/>
        <item x="237"/>
        <item x="109"/>
        <item x="108"/>
        <item x="18"/>
        <item x="107"/>
        <item x="155"/>
        <item x="236"/>
        <item x="17"/>
        <item x="106"/>
        <item x="105"/>
        <item x="104"/>
        <item x="154"/>
        <item x="179"/>
        <item x="103"/>
        <item x="233"/>
        <item x="102"/>
        <item x="101"/>
        <item x="100"/>
        <item x="227"/>
        <item x="99"/>
        <item x="145"/>
        <item x="98"/>
        <item x="97"/>
        <item x="205"/>
        <item x="96"/>
        <item x="95"/>
        <item x="226"/>
        <item x="165"/>
        <item x="218"/>
        <item x="144"/>
        <item x="94"/>
        <item x="164"/>
        <item x="225"/>
        <item x="163"/>
        <item x="93"/>
        <item x="92"/>
        <item x="127"/>
        <item x="126"/>
        <item x="91"/>
        <item x="217"/>
        <item x="188"/>
        <item x="125"/>
        <item x="204"/>
        <item x="90"/>
        <item x="89"/>
        <item x="35"/>
        <item x="88"/>
        <item x="87"/>
        <item x="224"/>
        <item x="223"/>
        <item x="124"/>
        <item x="190"/>
        <item x="86"/>
        <item x="123"/>
        <item x="85"/>
        <item x="84"/>
        <item x="222"/>
        <item x="122"/>
        <item x="29"/>
        <item x="83"/>
        <item x="82"/>
        <item x="81"/>
        <item x="133"/>
        <item x="80"/>
        <item x="34"/>
        <item x="203"/>
        <item x="79"/>
        <item x="78"/>
        <item x="121"/>
        <item x="153"/>
        <item x="162"/>
        <item x="28"/>
        <item x="143"/>
        <item x="77"/>
        <item x="76"/>
        <item x="161"/>
        <item x="16"/>
        <item x="185"/>
        <item x="75"/>
        <item x="173"/>
        <item x="152"/>
        <item x="160"/>
        <item x="216"/>
        <item x="27"/>
        <item x="172"/>
        <item x="142"/>
        <item x="74"/>
        <item x="73"/>
        <item x="232"/>
        <item x="72"/>
        <item x="151"/>
        <item x="176"/>
        <item x="15"/>
        <item x="14"/>
        <item x="71"/>
        <item x="70"/>
        <item x="175"/>
        <item x="159"/>
        <item x="189"/>
        <item x="158"/>
        <item x="69"/>
        <item x="68"/>
        <item x="13"/>
        <item x="231"/>
        <item x="12"/>
        <item x="11"/>
        <item x="202"/>
        <item x="10"/>
        <item x="9"/>
        <item x="201"/>
        <item x="184"/>
        <item x="230"/>
        <item x="229"/>
        <item x="26"/>
        <item x="25"/>
        <item x="67"/>
        <item x="66"/>
        <item x="200"/>
        <item x="199"/>
        <item x="198"/>
        <item x="171"/>
        <item x="170"/>
        <item x="197"/>
        <item x="187"/>
        <item x="8"/>
        <item x="141"/>
        <item x="24"/>
        <item x="157"/>
        <item x="65"/>
        <item x="64"/>
        <item x="63"/>
        <item x="62"/>
        <item x="61"/>
        <item x="120"/>
        <item x="23"/>
        <item x="60"/>
        <item x="140"/>
        <item x="59"/>
        <item x="215"/>
        <item x="183"/>
        <item x="156"/>
        <item x="178"/>
        <item x="33"/>
        <item x="32"/>
        <item x="214"/>
        <item x="58"/>
        <item x="182"/>
        <item x="150"/>
        <item x="213"/>
        <item x="174"/>
        <item x="212"/>
        <item x="139"/>
        <item x="138"/>
        <item x="57"/>
        <item x="56"/>
        <item x="55"/>
        <item x="54"/>
        <item x="53"/>
        <item x="137"/>
        <item x="52"/>
        <item x="181"/>
        <item x="51"/>
        <item x="169"/>
        <item x="50"/>
        <item x="136"/>
        <item x="49"/>
        <item x="211"/>
        <item x="210"/>
        <item x="221"/>
        <item x="196"/>
        <item x="48"/>
        <item x="47"/>
        <item x="119"/>
        <item x="195"/>
        <item x="22"/>
        <item x="209"/>
        <item x="46"/>
        <item x="168"/>
        <item x="21"/>
        <item x="45"/>
        <item x="167"/>
        <item x="194"/>
        <item x="149"/>
        <item x="7"/>
        <item x="44"/>
        <item x="132"/>
        <item x="193"/>
        <item x="192"/>
        <item x="43"/>
        <item x="20"/>
        <item x="186"/>
        <item x="19"/>
        <item x="6"/>
        <item x="235"/>
        <item x="31"/>
        <item x="42"/>
        <item x="220"/>
        <item x="41"/>
        <item x="131"/>
        <item x="130"/>
        <item x="40"/>
        <item x="234"/>
        <item x="39"/>
        <item x="118"/>
        <item x="177"/>
        <item x="166"/>
        <item x="219"/>
        <item x="117"/>
        <item x="129"/>
        <item x="5"/>
        <item x="4"/>
        <item x="38"/>
        <item x="3"/>
        <item x="2"/>
        <item x="1"/>
        <item x="148"/>
        <item x="191"/>
        <item x="228"/>
        <item x="0"/>
        <item x="208"/>
        <item x="37"/>
      </items>
    </pivotField>
    <pivotField axis="axisRow" compact="0" outline="0" showAll="0" defaultSubtotal="0">
      <items count="27">
        <item h="1" x="0"/>
        <item x="1"/>
        <item x="2"/>
        <item x="3"/>
        <item x="4"/>
        <item x="5"/>
        <item x="6"/>
        <item x="7"/>
        <item x="8"/>
        <item h="1" x="9"/>
        <item h="1" x="10"/>
        <item h="1" x="11"/>
        <item h="1" x="12"/>
        <item h="1" x="13"/>
        <item h="1" x="14"/>
        <item h="1" x="15"/>
        <item h="1" x="16"/>
        <item h="1" x="17"/>
        <item h="1" x="18"/>
        <item h="1" x="19"/>
        <item x="20"/>
        <item h="1" x="21"/>
        <item h="1" x="22"/>
        <item h="1" x="23"/>
        <item h="1" x="24"/>
        <item h="1" x="25"/>
        <item x="26"/>
      </items>
    </pivotField>
    <pivotField axis="axisCol" compact="0" outline="0" showAll="0" nonAutoSortDefault="1" defaultSubtotal="0">
      <items count="13">
        <item x="5"/>
        <item x="1"/>
        <item x="0"/>
        <item x="12"/>
        <item x="4"/>
        <item x="7"/>
        <item x="9"/>
        <item x="11"/>
        <item x="10"/>
        <item x="6"/>
        <item x="3"/>
        <item x="2"/>
        <item x="8"/>
      </items>
    </pivotField>
    <pivotField axis="axisCol" compact="0" outline="0" showAll="0" defaultSubtotal="0">
      <items count="6">
        <item h="1" x="5"/>
        <item h="1" x="2"/>
        <item h="1" x="3"/>
        <item x="1"/>
        <item h="1" x="0"/>
        <item h="1" x="4"/>
      </items>
    </pivotField>
  </pivotFields>
  <rowFields count="1">
    <field x="2"/>
  </rowFields>
  <rowItems count="11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20"/>
    </i>
    <i>
      <x v="26"/>
    </i>
    <i t="grand">
      <x/>
    </i>
  </rowItems>
  <colFields count="2">
    <field x="4"/>
    <field x="3"/>
  </colFields>
  <colItems count="12">
    <i>
      <x v="3"/>
      <x/>
    </i>
    <i r="1">
      <x v="1"/>
    </i>
    <i r="1">
      <x v="2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t="grand">
      <x/>
    </i>
  </colItems>
  <dataFields count="1">
    <dataField name="Count of PHA" fld="1" subtotal="count" baseField="0" baseItem="0"/>
  </dataFields>
  <chartFormats count="11">
    <chartFormat chart="0" format="0" series="1">
      <pivotArea type="data" outline="0" fieldPosition="0">
        <references count="3">
          <reference field="4294967294" count="1" selected="0">
            <x v="0"/>
          </reference>
          <reference field="3" count="1" selected="0">
            <x v="0"/>
          </reference>
          <reference field="4" count="1" selected="0">
            <x v="3"/>
          </reference>
        </references>
      </pivotArea>
    </chartFormat>
    <chartFormat chart="0" format="1" series="1">
      <pivotArea type="data" outline="0" fieldPosition="0">
        <references count="3">
          <reference field="4294967294" count="1" selected="0">
            <x v="0"/>
          </reference>
          <reference field="3" count="1" selected="0">
            <x v="1"/>
          </reference>
          <reference field="4" count="1" selected="0">
            <x v="3"/>
          </reference>
        </references>
      </pivotArea>
    </chartFormat>
    <chartFormat chart="0" format="2" series="1">
      <pivotArea type="data" outline="0" fieldPosition="0">
        <references count="3">
          <reference field="4294967294" count="1" selected="0">
            <x v="0"/>
          </reference>
          <reference field="3" count="1" selected="0">
            <x v="2"/>
          </reference>
          <reference field="4" count="1" selected="0">
            <x v="3"/>
          </reference>
        </references>
      </pivotArea>
    </chartFormat>
    <chartFormat chart="0" format="3" series="1">
      <pivotArea type="data" outline="0" fieldPosition="0">
        <references count="3">
          <reference field="4294967294" count="1" selected="0">
            <x v="0"/>
          </reference>
          <reference field="3" count="1" selected="0">
            <x v="4"/>
          </reference>
          <reference field="4" count="1" selected="0">
            <x v="3"/>
          </reference>
        </references>
      </pivotArea>
    </chartFormat>
    <chartFormat chart="0" format="4" series="1">
      <pivotArea type="data" outline="0" fieldPosition="0">
        <references count="3">
          <reference field="4294967294" count="1" selected="0">
            <x v="0"/>
          </reference>
          <reference field="3" count="1" selected="0">
            <x v="5"/>
          </reference>
          <reference field="4" count="1" selected="0">
            <x v="3"/>
          </reference>
        </references>
      </pivotArea>
    </chartFormat>
    <chartFormat chart="0" format="5" series="1">
      <pivotArea type="data" outline="0" fieldPosition="0">
        <references count="3">
          <reference field="4294967294" count="1" selected="0">
            <x v="0"/>
          </reference>
          <reference field="3" count="1" selected="0">
            <x v="6"/>
          </reference>
          <reference field="4" count="1" selected="0">
            <x v="3"/>
          </reference>
        </references>
      </pivotArea>
    </chartFormat>
    <chartFormat chart="0" format="6" series="1">
      <pivotArea type="data" outline="0" fieldPosition="0">
        <references count="3">
          <reference field="4294967294" count="1" selected="0">
            <x v="0"/>
          </reference>
          <reference field="3" count="1" selected="0">
            <x v="7"/>
          </reference>
          <reference field="4" count="1" selected="0">
            <x v="3"/>
          </reference>
        </references>
      </pivotArea>
    </chartFormat>
    <chartFormat chart="0" format="7" series="1">
      <pivotArea type="data" outline="0" fieldPosition="0">
        <references count="3">
          <reference field="4294967294" count="1" selected="0">
            <x v="0"/>
          </reference>
          <reference field="3" count="1" selected="0">
            <x v="8"/>
          </reference>
          <reference field="4" count="1" selected="0">
            <x v="3"/>
          </reference>
        </references>
      </pivotArea>
    </chartFormat>
    <chartFormat chart="0" format="8" series="1">
      <pivotArea type="data" outline="0" fieldPosition="0">
        <references count="3">
          <reference field="4294967294" count="1" selected="0">
            <x v="0"/>
          </reference>
          <reference field="3" count="1" selected="0">
            <x v="9"/>
          </reference>
          <reference field="4" count="1" selected="0">
            <x v="3"/>
          </reference>
        </references>
      </pivotArea>
    </chartFormat>
    <chartFormat chart="0" format="9" series="1">
      <pivotArea type="data" outline="0" fieldPosition="0">
        <references count="3">
          <reference field="4294967294" count="1" selected="0">
            <x v="0"/>
          </reference>
          <reference field="3" count="1" selected="0">
            <x v="10"/>
          </reference>
          <reference field="4" count="1" selected="0">
            <x v="3"/>
          </reference>
        </references>
      </pivotArea>
    </chartFormat>
    <chartFormat chart="0" format="10" series="1">
      <pivotArea type="data" outline="0" fieldPosition="0">
        <references count="3">
          <reference field="4294967294" count="1" selected="0">
            <x v="0"/>
          </reference>
          <reference field="3" count="1" selected="0">
            <x v="11"/>
          </reference>
          <reference field="4" count="1" selected="0">
            <x v="3"/>
          </reference>
        </references>
      </pivotArea>
    </chartFormat>
  </chartFormats>
  <pivotTableStyleInfo name="PivotStyleMedium24" showRowHeaders="1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le1" cacheId="6" applyNumberFormats="0" applyBorderFormats="0" applyFontFormats="0" applyPatternFormats="0" applyAlignmentFormats="0" applyWidthHeightFormats="1" dataCaption="Values" updatedVersion="4" minRefreshableVersion="3" showDrill="0" useAutoFormatting="1" itemPrintTitles="1" createdVersion="4" indent="0" compact="0" compactData="0" multipleFieldFilters="0">
  <location ref="Y3:AJ11" firstHeaderRow="1" firstDataRow="3" firstDataCol="1"/>
  <pivotFields count="5">
    <pivotField compact="0" outline="0" showAll="0" defaultSubtotal="0"/>
    <pivotField dataField="1" compact="0" outline="0" showAll="0" defaultSubtotal="0">
      <items count="238">
        <item h="1" x="30"/>
        <item x="180"/>
        <item x="116"/>
        <item x="115"/>
        <item x="114"/>
        <item x="207"/>
        <item x="113"/>
        <item x="135"/>
        <item x="112"/>
        <item x="111"/>
        <item x="110"/>
        <item x="128"/>
        <item x="36"/>
        <item x="206"/>
        <item x="147"/>
        <item x="134"/>
        <item x="146"/>
        <item x="237"/>
        <item x="109"/>
        <item x="108"/>
        <item x="18"/>
        <item x="107"/>
        <item x="155"/>
        <item x="236"/>
        <item x="17"/>
        <item x="106"/>
        <item x="105"/>
        <item x="104"/>
        <item x="154"/>
        <item x="179"/>
        <item x="103"/>
        <item x="233"/>
        <item x="102"/>
        <item x="101"/>
        <item x="100"/>
        <item x="227"/>
        <item x="99"/>
        <item x="145"/>
        <item x="98"/>
        <item x="97"/>
        <item x="205"/>
        <item x="96"/>
        <item x="95"/>
        <item x="226"/>
        <item x="165"/>
        <item x="218"/>
        <item x="144"/>
        <item x="94"/>
        <item x="164"/>
        <item x="225"/>
        <item x="163"/>
        <item x="93"/>
        <item x="92"/>
        <item x="127"/>
        <item x="126"/>
        <item x="91"/>
        <item x="217"/>
        <item x="188"/>
        <item x="125"/>
        <item x="204"/>
        <item x="90"/>
        <item x="89"/>
        <item x="35"/>
        <item x="88"/>
        <item x="87"/>
        <item x="224"/>
        <item x="223"/>
        <item x="124"/>
        <item x="190"/>
        <item x="86"/>
        <item x="123"/>
        <item x="85"/>
        <item x="84"/>
        <item x="222"/>
        <item x="122"/>
        <item x="29"/>
        <item x="83"/>
        <item x="82"/>
        <item x="81"/>
        <item x="133"/>
        <item x="80"/>
        <item x="34"/>
        <item x="203"/>
        <item x="79"/>
        <item x="78"/>
        <item x="121"/>
        <item x="153"/>
        <item x="162"/>
        <item x="28"/>
        <item x="143"/>
        <item x="77"/>
        <item x="76"/>
        <item x="161"/>
        <item x="16"/>
        <item x="185"/>
        <item x="75"/>
        <item x="173"/>
        <item x="152"/>
        <item x="160"/>
        <item x="216"/>
        <item x="27"/>
        <item x="172"/>
        <item x="142"/>
        <item x="74"/>
        <item x="73"/>
        <item x="232"/>
        <item x="72"/>
        <item x="151"/>
        <item x="176"/>
        <item x="15"/>
        <item x="14"/>
        <item x="71"/>
        <item x="70"/>
        <item x="175"/>
        <item x="159"/>
        <item x="189"/>
        <item x="158"/>
        <item x="69"/>
        <item x="68"/>
        <item x="13"/>
        <item x="231"/>
        <item x="12"/>
        <item x="11"/>
        <item x="202"/>
        <item x="10"/>
        <item x="9"/>
        <item x="201"/>
        <item x="184"/>
        <item x="230"/>
        <item x="229"/>
        <item x="26"/>
        <item x="25"/>
        <item x="67"/>
        <item x="66"/>
        <item x="200"/>
        <item x="199"/>
        <item x="198"/>
        <item x="171"/>
        <item x="170"/>
        <item x="197"/>
        <item x="187"/>
        <item x="8"/>
        <item x="141"/>
        <item x="24"/>
        <item x="157"/>
        <item x="65"/>
        <item x="64"/>
        <item x="63"/>
        <item x="62"/>
        <item x="61"/>
        <item x="120"/>
        <item x="23"/>
        <item x="60"/>
        <item x="140"/>
        <item x="59"/>
        <item x="215"/>
        <item x="183"/>
        <item x="156"/>
        <item x="178"/>
        <item x="33"/>
        <item x="32"/>
        <item x="214"/>
        <item x="58"/>
        <item x="182"/>
        <item x="150"/>
        <item x="213"/>
        <item x="174"/>
        <item x="212"/>
        <item x="139"/>
        <item x="138"/>
        <item x="57"/>
        <item x="56"/>
        <item x="55"/>
        <item x="54"/>
        <item x="53"/>
        <item x="137"/>
        <item x="52"/>
        <item x="181"/>
        <item x="51"/>
        <item x="169"/>
        <item x="50"/>
        <item x="136"/>
        <item x="49"/>
        <item x="211"/>
        <item x="210"/>
        <item x="221"/>
        <item x="196"/>
        <item x="48"/>
        <item x="47"/>
        <item x="119"/>
        <item x="195"/>
        <item x="22"/>
        <item x="209"/>
        <item x="46"/>
        <item x="168"/>
        <item x="21"/>
        <item x="45"/>
        <item x="167"/>
        <item x="194"/>
        <item x="149"/>
        <item x="7"/>
        <item x="44"/>
        <item x="132"/>
        <item x="193"/>
        <item x="192"/>
        <item x="43"/>
        <item x="20"/>
        <item x="186"/>
        <item x="19"/>
        <item x="6"/>
        <item x="235"/>
        <item x="31"/>
        <item x="42"/>
        <item x="220"/>
        <item x="41"/>
        <item x="131"/>
        <item x="130"/>
        <item x="40"/>
        <item x="234"/>
        <item x="39"/>
        <item x="118"/>
        <item x="177"/>
        <item x="166"/>
        <item x="219"/>
        <item x="117"/>
        <item x="129"/>
        <item x="5"/>
        <item x="4"/>
        <item x="38"/>
        <item x="3"/>
        <item x="2"/>
        <item x="1"/>
        <item x="148"/>
        <item x="191"/>
        <item x="228"/>
        <item x="0"/>
        <item x="208"/>
        <item x="37"/>
      </items>
    </pivotField>
    <pivotField axis="axisRow" compact="0" outline="0" showAll="0" defaultSubtotal="0">
      <items count="27">
        <item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h="1" x="15"/>
        <item x="16"/>
        <item x="17"/>
        <item h="1" x="18"/>
        <item h="1" x="19"/>
        <item h="1" x="20"/>
        <item h="1" x="21"/>
        <item h="1" x="22"/>
        <item x="23"/>
        <item x="24"/>
        <item h="1" x="25"/>
        <item h="1" x="26"/>
      </items>
    </pivotField>
    <pivotField axis="axisCol" compact="0" outline="0" showAll="0" nonAutoSortDefault="1" defaultSubtotal="0">
      <items count="13">
        <item x="5"/>
        <item x="1"/>
        <item x="0"/>
        <item x="12"/>
        <item x="4"/>
        <item x="7"/>
        <item x="9"/>
        <item x="11"/>
        <item x="10"/>
        <item x="6"/>
        <item x="3"/>
        <item x="2"/>
        <item x="8"/>
      </items>
    </pivotField>
    <pivotField axis="axisCol" compact="0" outline="0" showAll="0" defaultSubtotal="0">
      <items count="6">
        <item h="1" x="5"/>
        <item h="1" x="2"/>
        <item h="1" x="3"/>
        <item x="1"/>
        <item h="1" x="0"/>
        <item h="1" x="4"/>
      </items>
    </pivotField>
  </pivotFields>
  <rowFields count="1">
    <field x="2"/>
  </rowFields>
  <rowItems count="6">
    <i>
      <x/>
    </i>
    <i>
      <x v="16"/>
    </i>
    <i>
      <x v="17"/>
    </i>
    <i>
      <x v="23"/>
    </i>
    <i>
      <x v="24"/>
    </i>
    <i t="grand">
      <x/>
    </i>
  </rowItems>
  <colFields count="2">
    <field x="4"/>
    <field x="3"/>
  </colFields>
  <colItems count="11">
    <i>
      <x v="3"/>
      <x/>
    </i>
    <i r="1">
      <x v="1"/>
    </i>
    <i r="1">
      <x v="2"/>
    </i>
    <i r="1">
      <x v="3"/>
    </i>
    <i r="1">
      <x v="4"/>
    </i>
    <i r="1">
      <x v="5"/>
    </i>
    <i r="1">
      <x v="8"/>
    </i>
    <i r="1">
      <x v="9"/>
    </i>
    <i r="1">
      <x v="10"/>
    </i>
    <i r="1">
      <x v="11"/>
    </i>
    <i t="grand">
      <x/>
    </i>
  </colItems>
  <dataFields count="1">
    <dataField name="Count of PHA" fld="1" subtotal="count" baseField="0" baseItem="0"/>
  </dataFields>
  <pivotTableStyleInfo name="PivotStyleMedium26" showRowHeaders="1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PivotTable4" cacheId="10" applyNumberFormats="0" applyBorderFormats="0" applyFontFormats="0" applyPatternFormats="0" applyAlignmentFormats="0" applyWidthHeightFormats="1" dataCaption="Values" updatedVersion="4" minRefreshableVersion="3" showDrill="0" useAutoFormatting="1" itemPrintTitles="1" createdVersion="4" indent="0" compact="0" compactData="0" multipleFieldFilters="0">
  <location ref="E3:S30" firstHeaderRow="1" firstDataRow="2" firstDataCol="2"/>
  <pivotFields count="4">
    <pivotField axis="axisCol" dataField="1" compact="0" numFmtId="166" outline="0">
      <items count="15">
        <item h="1"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h="1" x="13"/>
        <item t="default"/>
      </items>
    </pivotField>
    <pivotField compact="0" outline="0" showAll="0"/>
    <pivotField axis="axisRow" compact="0" outline="0" defaultSubtotal="0">
      <items count="6">
        <item h="1" x="0"/>
        <item x="1"/>
        <item x="2"/>
        <item x="3"/>
        <item x="4"/>
        <item h="1" x="5"/>
      </items>
    </pivotField>
    <pivotField axis="axisRow" compact="0" outline="0" countASubtotal="1">
      <items count="8">
        <item x="0"/>
        <item x="1"/>
        <item x="2"/>
        <item x="3"/>
        <item x="4"/>
        <item x="5"/>
        <item x="6"/>
        <item t="countA"/>
      </items>
    </pivotField>
  </pivotFields>
  <rowFields count="2">
    <field x="3"/>
    <field x="2"/>
  </rowFields>
  <rowItems count="26">
    <i>
      <x v="1"/>
      <x v="1"/>
    </i>
    <i r="1">
      <x v="2"/>
    </i>
    <i r="1">
      <x v="3"/>
    </i>
    <i r="1">
      <x v="4"/>
    </i>
    <i t="countA">
      <x v="1"/>
    </i>
    <i>
      <x v="2"/>
      <x v="1"/>
    </i>
    <i r="1">
      <x v="2"/>
    </i>
    <i r="1">
      <x v="3"/>
    </i>
    <i r="1">
      <x v="4"/>
    </i>
    <i t="countA">
      <x v="2"/>
    </i>
    <i>
      <x v="3"/>
      <x v="1"/>
    </i>
    <i r="1">
      <x v="2"/>
    </i>
    <i r="1">
      <x v="3"/>
    </i>
    <i r="1">
      <x v="4"/>
    </i>
    <i t="countA">
      <x v="3"/>
    </i>
    <i>
      <x v="4"/>
      <x v="1"/>
    </i>
    <i r="1">
      <x v="2"/>
    </i>
    <i r="1">
      <x v="3"/>
    </i>
    <i r="1">
      <x v="4"/>
    </i>
    <i t="countA">
      <x v="4"/>
    </i>
    <i>
      <x v="5"/>
      <x v="1"/>
    </i>
    <i r="1">
      <x v="2"/>
    </i>
    <i r="1">
      <x v="3"/>
    </i>
    <i r="1">
      <x v="4"/>
    </i>
    <i t="countA">
      <x v="5"/>
    </i>
    <i t="grand">
      <x/>
    </i>
  </rowItems>
  <colFields count="1">
    <field x="0"/>
  </colFields>
  <colItems count="13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 t="grand">
      <x/>
    </i>
  </colItems>
  <dataFields count="1">
    <dataField name="Count of PHA" fld="0" subtotal="count" baseField="0" baseItem="0"/>
  </dataFields>
  <pivotTableStyleInfo name="PivotStyleMedium9" showRowHeaders="1" showColHeaders="1" showRowStripes="0" showColStripes="1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2" name="Table1" displayName="Table1" ref="A3:E1436" totalsRowShown="0" tableBorderDxfId="104" headerRowCellStyle="Normal" dataCellStyle="Normal">
  <autoFilter ref="A3:E1436"/>
  <sortState ref="A4:E1436">
    <sortCondition ref="B3:B1436"/>
  </sortState>
  <tableColumns count="5">
    <tableColumn id="1" name="NAME" dataCellStyle="Normal"/>
    <tableColumn id="2" name="PHA" dataDxfId="103" dataCellStyle="Normal"/>
    <tableColumn id="3" name="UIC" dataCellStyle="Normal"/>
    <tableColumn id="4" name="Month" dataDxfId="102" dataCellStyle="Normal">
      <calculatedColumnFormula>TEXT(Table1[[#This Row],[PHA]],"mmm")</calculatedColumnFormula>
    </tableColumn>
    <tableColumn id="5" name="Year" dataDxfId="101" dataCellStyle="Normal">
      <calculatedColumnFormula>TEXT(Table1[[#This Row],[PHA]],"YYYY")</calculatedColumnFormula>
    </tableColumn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" name="Table2" displayName="Table2" ref="G3:W22" totalsRowCount="1">
  <autoFilter ref="G3:W21"/>
  <sortState ref="G4:W21">
    <sortCondition ref="G3:G21"/>
  </sortState>
  <tableColumns count="17">
    <tableColumn id="1" name="UIC" totalsRowLabel="Total"/>
    <tableColumn id="2" name="JAN" totalsRowFunction="sum" dataDxfId="96">
      <calculatedColumnFormula>COUNTIFS(Table1[UIC],Table2[[#This Row],[UIC]],Table1[Month],Table2[#Headers],Table1[Year],"2010")</calculatedColumnFormula>
    </tableColumn>
    <tableColumn id="3" name="FEB" totalsRowFunction="sum" dataDxfId="95">
      <calculatedColumnFormula>COUNTIFS(Table1[UIC],Table2[[#This Row],[UIC]],Table1[Month],Table2[#Headers],Table1[Year],"2010")</calculatedColumnFormula>
    </tableColumn>
    <tableColumn id="4" name="MAR" totalsRowFunction="sum" dataDxfId="94">
      <calculatedColumnFormula>COUNTIFS(Table1[UIC],Table2[[#This Row],[UIC]],Table1[Month],Table2[#Headers],Table1[Year],"2010")</calculatedColumnFormula>
    </tableColumn>
    <tableColumn id="5" name="APR" totalsRowFunction="sum" dataDxfId="93">
      <calculatedColumnFormula>COUNTIFS(Table1[UIC],Table2[[#This Row],[UIC]],Table1[Month],Table2[#Headers],Table1[Year],"2010")</calculatedColumnFormula>
    </tableColumn>
    <tableColumn id="6" name="MAY" totalsRowFunction="sum" dataDxfId="92">
      <calculatedColumnFormula>COUNTIFS(Table1[UIC],Table2[[#This Row],[UIC]],Table1[Month],Table2[#Headers],Table1[Year],"2010")</calculatedColumnFormula>
    </tableColumn>
    <tableColumn id="7" name="JUN" totalsRowFunction="sum" dataDxfId="91">
      <calculatedColumnFormula>COUNTIFS(Table1[UIC],Table2[[#This Row],[UIC]],Table1[Month],Table2[#Headers],Table1[Year],"2010")</calculatedColumnFormula>
    </tableColumn>
    <tableColumn id="8" name="JUL" totalsRowFunction="sum" dataDxfId="90">
      <calculatedColumnFormula>COUNTIFS(Table1[UIC],Table2[[#This Row],[UIC]],Table1[Month],Table2[#Headers],Table1[Year],"2010")</calculatedColumnFormula>
    </tableColumn>
    <tableColumn id="9" name="AUG" totalsRowFunction="sum" dataDxfId="89">
      <calculatedColumnFormula>COUNTIFS(Table1[UIC],Table2[[#This Row],[UIC]],Table1[Month],Table2[#Headers],Table1[Year],"2010")</calculatedColumnFormula>
    </tableColumn>
    <tableColumn id="10" name="SEP" totalsRowFunction="sum" dataDxfId="88">
      <calculatedColumnFormula>COUNTIFS(Table1[UIC],Table2[[#This Row],[UIC]],Table1[Month],Table2[#Headers],Table1[Year],"2010")</calculatedColumnFormula>
    </tableColumn>
    <tableColumn id="11" name="OCT" totalsRowFunction="sum" dataDxfId="87">
      <calculatedColumnFormula>COUNTIFS(Table1[UIC],Table2[[#This Row],[UIC]],Table1[Month],Table2[#Headers],Table1[Year],"2010")</calculatedColumnFormula>
    </tableColumn>
    <tableColumn id="12" name="NOV" totalsRowFunction="sum" dataDxfId="86">
      <calculatedColumnFormula>COUNTIFS(Table1[UIC],Table2[[#This Row],[UIC]],Table1[Month],Table2[#Headers],Table1[Year],"2010")</calculatedColumnFormula>
    </tableColumn>
    <tableColumn id="13" name="DEC" totalsRowFunction="sum" dataDxfId="85">
      <calculatedColumnFormula>COUNTIFS(Table1[UIC],Table2[[#This Row],[UIC]],Table1[Month],Table2[#Headers],Table1[Year],"2010")</calculatedColumnFormula>
    </tableColumn>
    <tableColumn id="14" name="No Record" totalsRowFunction="sum" dataDxfId="59">
      <calculatedColumnFormula>COUNTIFS(Table1[UIC],Table2[[#This Row],[UIC]],Table1[Month],Table2[#Headers])</calculatedColumnFormula>
    </tableColumn>
    <tableColumn id="15" name="Out of Date" totalsRowFunction="sum" dataDxfId="100">
      <calculatedColumnFormula>COUNTIFS(Table1[UIC],Table2[[#This Row],[UIC]],Table1[Year],"&lt;"&amp;Table6[YYear])</calculatedColumnFormula>
    </tableColumn>
    <tableColumn id="16" name="Total" totalsRowFunction="sum" dataDxfId="60">
      <calculatedColumnFormula>SUM(Table2[[#This Row],[JAN]:[Out of Date]])</calculatedColumnFormula>
    </tableColumn>
    <tableColumn id="17" name="Checksum" totalsRowFunction="sum" dataDxfId="99">
      <calculatedColumnFormula>COUNTIFS(Table1[UIC],Table2[[#This Row],[UIC]])</calculatedColumnFormula>
    </tableColumn>
  </tableColumns>
  <tableStyleInfo name="TableStyleMedium12" showFirstColumn="0" showLastColumn="0" showRowStripes="1" showColumnStripes="0"/>
</table>
</file>

<file path=xl/tables/table3.xml><?xml version="1.0" encoding="utf-8"?>
<table xmlns="http://schemas.openxmlformats.org/spreadsheetml/2006/main" id="3" name="Table3" displayName="Table3" ref="G25:W40" totalsRowCount="1">
  <autoFilter ref="G25:W39"/>
  <sortState ref="G26:W39">
    <sortCondition ref="G25:G39"/>
  </sortState>
  <tableColumns count="17">
    <tableColumn id="1" name="UIC" totalsRowLabel="Total"/>
    <tableColumn id="2" name="JAN" totalsRowFunction="sum" dataDxfId="84">
      <calculatedColumnFormula>COUNTIFS(Table1[UIC],Table3[[#This Row],[UIC]],Table1[Month],Table3[#Headers],Table1[Year],"2010")</calculatedColumnFormula>
    </tableColumn>
    <tableColumn id="3" name="FEB" totalsRowFunction="sum" dataDxfId="83">
      <calculatedColumnFormula>COUNTIFS(Table1[UIC],Table3[[#This Row],[UIC]],Table1[Month],Table3[#Headers],Table1[Year],"2010")</calculatedColumnFormula>
    </tableColumn>
    <tableColumn id="4" name="MAR" totalsRowFunction="sum" dataDxfId="82">
      <calculatedColumnFormula>COUNTIFS(Table1[UIC],Table3[[#This Row],[UIC]],Table1[Month],Table3[#Headers],Table1[Year],"2010")</calculatedColumnFormula>
    </tableColumn>
    <tableColumn id="5" name="APR" totalsRowFunction="sum" dataDxfId="81">
      <calculatedColumnFormula>COUNTIFS(Table1[UIC],Table3[[#This Row],[UIC]],Table1[Month],Table3[#Headers],Table1[Year],"2010")</calculatedColumnFormula>
    </tableColumn>
    <tableColumn id="6" name="MAY" totalsRowFunction="sum" dataDxfId="80">
      <calculatedColumnFormula>COUNTIFS(Table1[UIC],Table3[[#This Row],[UIC]],Table1[Month],Table3[#Headers],Table1[Year],"2010")</calculatedColumnFormula>
    </tableColumn>
    <tableColumn id="7" name="JUN" totalsRowFunction="sum" dataDxfId="79">
      <calculatedColumnFormula>COUNTIFS(Table1[UIC],Table3[[#This Row],[UIC]],Table1[Month],Table3[#Headers],Table1[Year],"2010")</calculatedColumnFormula>
    </tableColumn>
    <tableColumn id="8" name="JUL" totalsRowFunction="sum" dataDxfId="78">
      <calculatedColumnFormula>COUNTIFS(Table1[UIC],Table3[[#This Row],[UIC]],Table1[Month],Table3[#Headers],Table1[Year],"2010")</calculatedColumnFormula>
    </tableColumn>
    <tableColumn id="9" name="AUG" totalsRowFunction="sum" dataDxfId="77">
      <calculatedColumnFormula>COUNTIFS(Table1[UIC],Table3[[#This Row],[UIC]],Table1[Month],Table3[#Headers],Table1[Year],"2010")</calculatedColumnFormula>
    </tableColumn>
    <tableColumn id="10" name="SEP" totalsRowFunction="sum" dataDxfId="76">
      <calculatedColumnFormula>COUNTIFS(Table1[UIC],Table3[[#This Row],[UIC]],Table1[Month],Table3[#Headers],Table1[Year],"2010")</calculatedColumnFormula>
    </tableColumn>
    <tableColumn id="11" name="OCT" totalsRowFunction="sum" dataDxfId="75">
      <calculatedColumnFormula>COUNTIFS(Table1[UIC],Table3[[#This Row],[UIC]],Table1[Month],Table3[#Headers],Table1[Year],"2010")</calculatedColumnFormula>
    </tableColumn>
    <tableColumn id="12" name="NOV" totalsRowFunction="sum" dataDxfId="74">
      <calculatedColumnFormula>COUNTIFS(Table1[UIC],Table3[[#This Row],[UIC]],Table1[Month],Table3[#Headers],Table1[Year],"2010")</calculatedColumnFormula>
    </tableColumn>
    <tableColumn id="13" name="DEC" totalsRowFunction="sum" dataDxfId="73">
      <calculatedColumnFormula>COUNTIFS(Table1[UIC],Table3[[#This Row],[UIC]],Table1[Month],Table3[#Headers],Table1[Year],"2010")</calculatedColumnFormula>
    </tableColumn>
    <tableColumn id="14" name="No Record" totalsRowFunction="sum" dataDxfId="58">
      <calculatedColumnFormula>COUNTIFS(Table1[UIC],Table3[[#This Row],[UIC]],Table1[Month],Table3[#Headers])</calculatedColumnFormula>
    </tableColumn>
    <tableColumn id="15" name="Out of Date" totalsRowFunction="sum" dataDxfId="55">
      <calculatedColumnFormula>COUNTIFS(Table1[UIC],Table3[[#This Row],[UIC]],Table1[Year],"&lt;"&amp;Table6[YYear])</calculatedColumnFormula>
    </tableColumn>
    <tableColumn id="16" name="Total" totalsRowFunction="sum" dataDxfId="54">
      <calculatedColumnFormula>SUM(Table3[[#This Row],[JAN]:[Out of Date]])</calculatedColumnFormula>
    </tableColumn>
    <tableColumn id="17" name="Checksum" totalsRowFunction="sum" dataDxfId="98">
      <calculatedColumnFormula>COUNTIFS(Table1[UIC],Table3[[#This Row],[UIC]])</calculatedColumnFormula>
    </tableColumn>
  </tableColumns>
  <tableStyleInfo name="TableStyleMedium10" showFirstColumn="0" showLastColumn="0" showRowStripes="1" showColumnStripes="0"/>
</table>
</file>

<file path=xl/tables/table4.xml><?xml version="1.0" encoding="utf-8"?>
<table xmlns="http://schemas.openxmlformats.org/spreadsheetml/2006/main" id="4" name="Table4" displayName="Table4" ref="G43:W58" totalsRowCount="1">
  <autoFilter ref="G43:W57"/>
  <sortState ref="G44:W57">
    <sortCondition ref="G43:G57"/>
  </sortState>
  <tableColumns count="17">
    <tableColumn id="1" name="UIC" totalsRowLabel="Total"/>
    <tableColumn id="2" name="JAN" totalsRowFunction="sum" dataDxfId="72">
      <calculatedColumnFormula>COUNTIFS(Table1[UIC],Table4[[#This Row],[UIC]],Table1[Month],Table4[#Headers],Table1[Year],"2010")</calculatedColumnFormula>
    </tableColumn>
    <tableColumn id="3" name="FEB" totalsRowFunction="sum" dataDxfId="71">
      <calculatedColumnFormula>COUNTIFS(Table1[UIC],Table4[[#This Row],[UIC]],Table1[Month],Table4[#Headers],Table1[Year],"2010")</calculatedColumnFormula>
    </tableColumn>
    <tableColumn id="4" name="MAR" totalsRowFunction="sum" dataDxfId="70">
      <calculatedColumnFormula>COUNTIFS(Table1[UIC],Table4[[#This Row],[UIC]],Table1[Month],Table4[#Headers],Table1[Year],"2010")</calculatedColumnFormula>
    </tableColumn>
    <tableColumn id="5" name="APR" totalsRowFunction="sum" dataDxfId="69">
      <calculatedColumnFormula>COUNTIFS(Table1[UIC],Table4[[#This Row],[UIC]],Table1[Month],Table4[#Headers],Table1[Year],"2010")</calculatedColumnFormula>
    </tableColumn>
    <tableColumn id="6" name="MAY" totalsRowFunction="sum" dataDxfId="68">
      <calculatedColumnFormula>COUNTIFS(Table1[UIC],Table4[[#This Row],[UIC]],Table1[Month],Table4[#Headers],Table1[Year],"2010")</calculatedColumnFormula>
    </tableColumn>
    <tableColumn id="7" name="JUN" totalsRowFunction="sum" dataDxfId="67">
      <calculatedColumnFormula>COUNTIFS(Table1[UIC],Table4[[#This Row],[UIC]],Table1[Month],Table4[#Headers],Table1[Year],"2010")</calculatedColumnFormula>
    </tableColumn>
    <tableColumn id="8" name="JUL" totalsRowFunction="sum" dataDxfId="66">
      <calculatedColumnFormula>COUNTIFS(Table1[UIC],Table4[[#This Row],[UIC]],Table1[Month],Table4[#Headers],Table1[Year],"2010")</calculatedColumnFormula>
    </tableColumn>
    <tableColumn id="9" name="AUG" totalsRowFunction="sum" dataDxfId="65">
      <calculatedColumnFormula>COUNTIFS(Table1[UIC],Table4[[#This Row],[UIC]],Table1[Month],Table4[#Headers],Table1[Year],"2010")</calculatedColumnFormula>
    </tableColumn>
    <tableColumn id="10" name="SEP" totalsRowFunction="sum" dataDxfId="64">
      <calculatedColumnFormula>COUNTIFS(Table1[UIC],Table4[[#This Row],[UIC]],Table1[Month],Table4[#Headers],Table1[Year],"2010")</calculatedColumnFormula>
    </tableColumn>
    <tableColumn id="11" name="OCT" totalsRowFunction="sum" dataDxfId="63">
      <calculatedColumnFormula>COUNTIFS(Table1[UIC],Table4[[#This Row],[UIC]],Table1[Month],Table4[#Headers],Table1[Year],"2010")</calculatedColumnFormula>
    </tableColumn>
    <tableColumn id="12" name="NOV" totalsRowFunction="sum" dataDxfId="62">
      <calculatedColumnFormula>COUNTIFS(Table1[UIC],Table4[[#This Row],[UIC]],Table1[Month],Table4[#Headers],Table1[Year],"2010")</calculatedColumnFormula>
    </tableColumn>
    <tableColumn id="13" name="DEC" totalsRowFunction="sum" dataDxfId="61">
      <calculatedColumnFormula>COUNTIFS(Table1[UIC],Table4[[#This Row],[UIC]],Table1[Month],Table4[#Headers],Table1[Year],"2010")</calculatedColumnFormula>
    </tableColumn>
    <tableColumn id="14" name="No Record" totalsRowFunction="sum" dataDxfId="57">
      <calculatedColumnFormula>COUNTIFS(Table1[UIC],Table4[[#This Row],[UIC]],Table1[Month],Table4[#Headers])</calculatedColumnFormula>
    </tableColumn>
    <tableColumn id="15" name="Out of Date" totalsRowFunction="sum" dataDxfId="56">
      <calculatedColumnFormula>COUNTIFS(Table1[UIC],Table4[[#This Row],[UIC]],Table1[Year],"&lt;"&amp;Table6[YYear])</calculatedColumnFormula>
    </tableColumn>
    <tableColumn id="16" name="Total" totalsRowFunction="sum" dataDxfId="53">
      <calculatedColumnFormula>SUM(Table4[[#This Row],[JAN]:[Out of Date]])</calculatedColumnFormula>
    </tableColumn>
    <tableColumn id="17" name="Checksum" totalsRowFunction="sum" dataDxfId="97">
      <calculatedColumnFormula>COUNTIFS(Table1[UIC],Table4[[#This Row],[UIC]])</calculatedColumnFormula>
    </tableColumn>
  </tableColumns>
  <tableStyleInfo name="TableStyleMedium11" showFirstColumn="0" showLastColumn="0" showRowStripes="1" showColumnStripes="0"/>
</table>
</file>

<file path=xl/tables/table5.xml><?xml version="1.0" encoding="utf-8"?>
<table xmlns="http://schemas.openxmlformats.org/spreadsheetml/2006/main" id="7" name="Table7" displayName="Table7" ref="B3:C1224" totalsRowShown="0" tableBorderDxfId="52" headerRowCellStyle="Normal" dataCellStyle="Normal">
  <autoFilter ref="B3:C1224"/>
  <sortState ref="B4:F1436">
    <sortCondition ref="B3:B1436"/>
  </sortState>
  <tableColumns count="2">
    <tableColumn id="2" name="PHA" dataDxfId="0" dataCellStyle="Normal"/>
    <tableColumn id="3" name="UIC" dataCellStyle="Normal"/>
  </tableColumns>
  <tableStyleInfo name="TableStyleMedium9" showFirstColumn="0" showLastColumn="0" showRowStripes="1" showColumnStripes="0"/>
</table>
</file>

<file path=xl/tables/table6.xml><?xml version="1.0" encoding="utf-8"?>
<table xmlns="http://schemas.openxmlformats.org/spreadsheetml/2006/main" id="6" name="Table6" displayName="Table6" ref="B3:C4" totalsRowShown="0">
  <autoFilter ref="B3:C4"/>
  <tableColumns count="2">
    <tableColumn id="1" name="DDate" dataDxfId="51">
      <calculatedColumnFormula>TODAY()</calculatedColumnFormula>
    </tableColumn>
    <tableColumn id="2" name="YYear">
      <calculatedColumnFormula>TEXT(Table6[DDate],"YYYY")</calculatedColumnFormula>
    </tableColumn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3.xml"/><Relationship Id="rId3" Type="http://schemas.openxmlformats.org/officeDocument/2006/relationships/pivotTable" Target="../pivotTables/pivotTable3.xml"/><Relationship Id="rId7" Type="http://schemas.openxmlformats.org/officeDocument/2006/relationships/table" Target="../tables/table2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6" Type="http://schemas.openxmlformats.org/officeDocument/2006/relationships/table" Target="../tables/table1.xm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Relationship Id="rId9" Type="http://schemas.openxmlformats.org/officeDocument/2006/relationships/table" Target="../tables/table4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ivotTable" Target="../pivotTables/pivotTable4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2:AL1436"/>
  <sheetViews>
    <sheetView tabSelected="1" topLeftCell="A13" workbookViewId="0">
      <selection activeCell="Y9" sqref="Y9"/>
    </sheetView>
  </sheetViews>
  <sheetFormatPr defaultRowHeight="14.25" x14ac:dyDescent="0.2"/>
  <cols>
    <col min="1" max="1" width="8.25" bestFit="1" customWidth="1"/>
    <col min="2" max="2" width="9.625" bestFit="1" customWidth="1"/>
    <col min="3" max="3" width="9.125" bestFit="1" customWidth="1"/>
    <col min="4" max="5" width="9.625" bestFit="1" customWidth="1"/>
    <col min="7" max="7" width="9.5" customWidth="1"/>
    <col min="8" max="8" width="6.375" bestFit="1" customWidth="1"/>
    <col min="9" max="9" width="6.625" bestFit="1" customWidth="1"/>
    <col min="10" max="10" width="7" bestFit="1" customWidth="1"/>
    <col min="11" max="11" width="6.625" bestFit="1" customWidth="1"/>
    <col min="12" max="12" width="6.875" bestFit="1" customWidth="1"/>
    <col min="13" max="13" width="6.625" bestFit="1" customWidth="1"/>
    <col min="14" max="14" width="6.375" bestFit="1" customWidth="1"/>
    <col min="15" max="15" width="6.875" bestFit="1" customWidth="1"/>
    <col min="16" max="16" width="6.625" bestFit="1" customWidth="1"/>
    <col min="17" max="17" width="7" bestFit="1" customWidth="1"/>
    <col min="18" max="19" width="6.875" bestFit="1" customWidth="1"/>
    <col min="20" max="20" width="12.375" customWidth="1"/>
    <col min="21" max="21" width="13" bestFit="1" customWidth="1"/>
    <col min="22" max="22" width="7.375" bestFit="1" customWidth="1"/>
    <col min="23" max="23" width="12.125" bestFit="1" customWidth="1"/>
    <col min="24" max="24" width="9.625" customWidth="1"/>
    <col min="25" max="25" width="12.75" customWidth="1"/>
    <col min="26" max="35" width="8.5" customWidth="1"/>
    <col min="36" max="36" width="11" customWidth="1"/>
    <col min="37" max="37" width="10.75" customWidth="1"/>
    <col min="38" max="38" width="11.375" bestFit="1" customWidth="1"/>
    <col min="39" max="39" width="10.375" customWidth="1"/>
    <col min="40" max="65" width="10.375" bestFit="1" customWidth="1"/>
    <col min="66" max="66" width="11.375" bestFit="1" customWidth="1"/>
  </cols>
  <sheetData>
    <row r="2" spans="1:36" ht="15" x14ac:dyDescent="0.25">
      <c r="A2" s="3" t="s">
        <v>80</v>
      </c>
      <c r="G2" s="3" t="s">
        <v>81</v>
      </c>
      <c r="Y2" s="3" t="s">
        <v>108</v>
      </c>
    </row>
    <row r="3" spans="1:36" x14ac:dyDescent="0.2">
      <c r="A3" t="s">
        <v>73</v>
      </c>
      <c r="B3" t="s">
        <v>77</v>
      </c>
      <c r="C3" t="s">
        <v>0</v>
      </c>
      <c r="D3" t="s">
        <v>59</v>
      </c>
      <c r="E3" t="s">
        <v>74</v>
      </c>
      <c r="G3" t="s">
        <v>0</v>
      </c>
      <c r="H3" t="s">
        <v>50</v>
      </c>
      <c r="I3" t="s">
        <v>51</v>
      </c>
      <c r="J3" t="s">
        <v>52</v>
      </c>
      <c r="K3" t="s">
        <v>53</v>
      </c>
      <c r="L3" t="s">
        <v>54</v>
      </c>
      <c r="M3" t="s">
        <v>55</v>
      </c>
      <c r="N3" t="s">
        <v>56</v>
      </c>
      <c r="O3" t="s">
        <v>57</v>
      </c>
      <c r="P3" t="s">
        <v>58</v>
      </c>
      <c r="Q3" t="s">
        <v>47</v>
      </c>
      <c r="R3" t="s">
        <v>48</v>
      </c>
      <c r="S3" t="s">
        <v>49</v>
      </c>
      <c r="T3" t="s">
        <v>75</v>
      </c>
      <c r="U3" t="s">
        <v>76</v>
      </c>
      <c r="V3" t="s">
        <v>60</v>
      </c>
      <c r="W3" t="s">
        <v>61</v>
      </c>
      <c r="Y3" s="4" t="s">
        <v>94</v>
      </c>
      <c r="Z3" s="4" t="s">
        <v>74</v>
      </c>
      <c r="AA3" s="4" t="s">
        <v>59</v>
      </c>
    </row>
    <row r="4" spans="1:36" x14ac:dyDescent="0.2">
      <c r="B4" s="2">
        <v>39116</v>
      </c>
      <c r="C4" t="s">
        <v>32</v>
      </c>
      <c r="D4" t="str">
        <f>TEXT(Table1[[#This Row],[PHA]],"mmm")</f>
        <v>Feb</v>
      </c>
      <c r="E4" t="str">
        <f>TEXT(Table1[[#This Row],[PHA]],"YYYY")</f>
        <v>2007</v>
      </c>
      <c r="G4" t="s">
        <v>1</v>
      </c>
      <c r="H4">
        <f>COUNTIFS(Table1[UIC],Table2[[#This Row],[UIC]],Table1[Month],Table2[#Headers],Table1[Year],"2010")</f>
        <v>1</v>
      </c>
      <c r="I4">
        <f>COUNTIFS(Table1[UIC],Table2[[#This Row],[UIC]],Table1[Month],Table2[#Headers],Table1[Year],"2010")</f>
        <v>3</v>
      </c>
      <c r="J4">
        <f>COUNTIFS(Table1[UIC],Table2[[#This Row],[UIC]],Table1[Month],Table2[#Headers],Table1[Year],"2010")</f>
        <v>5</v>
      </c>
      <c r="K4">
        <f>COUNTIFS(Table1[UIC],Table2[[#This Row],[UIC]],Table1[Month],Table2[#Headers],Table1[Year],"2010")</f>
        <v>0</v>
      </c>
      <c r="L4">
        <f>COUNTIFS(Table1[UIC],Table2[[#This Row],[UIC]],Table1[Month],Table2[#Headers],Table1[Year],"2010")</f>
        <v>1</v>
      </c>
      <c r="M4">
        <f>COUNTIFS(Table1[UIC],Table2[[#This Row],[UIC]],Table1[Month],Table2[#Headers],Table1[Year],"2010")</f>
        <v>0</v>
      </c>
      <c r="N4">
        <f>COUNTIFS(Table1[UIC],Table2[[#This Row],[UIC]],Table1[Month],Table2[#Headers],Table1[Year],"2010")</f>
        <v>0</v>
      </c>
      <c r="O4">
        <f>COUNTIFS(Table1[UIC],Table2[[#This Row],[UIC]],Table1[Month],Table2[#Headers],Table1[Year],"2010")</f>
        <v>0</v>
      </c>
      <c r="P4">
        <f>COUNTIFS(Table1[UIC],Table2[[#This Row],[UIC]],Table1[Month],Table2[#Headers],Table1[Year],"2010")</f>
        <v>0</v>
      </c>
      <c r="Q4">
        <f>COUNTIFS(Table1[UIC],Table2[[#This Row],[UIC]],Table1[Month],Table2[#Headers],Table1[Year],"2010")</f>
        <v>0</v>
      </c>
      <c r="R4">
        <f>COUNTIFS(Table1[UIC],Table2[[#This Row],[UIC]],Table1[Month],Table2[#Headers],Table1[Year],"2010")</f>
        <v>1</v>
      </c>
      <c r="S4">
        <f>COUNTIFS(Table1[UIC],Table2[[#This Row],[UIC]],Table1[Month],Table2[#Headers],Table1[Year],"2010")</f>
        <v>1</v>
      </c>
      <c r="T4">
        <f>COUNTIFS(Table1[UIC],Table2[[#This Row],[UIC]],Table1[Month],Table2[#Headers])</f>
        <v>0</v>
      </c>
      <c r="U4">
        <f ca="1">COUNTIFS(Table1[UIC],Table2[[#This Row],[UIC]],Table1[Year],"&lt;"&amp;Table6[YYear])</f>
        <v>0</v>
      </c>
      <c r="V4">
        <f ca="1">SUM(Table2[[#This Row],[JAN]:[Out of Date]])</f>
        <v>12</v>
      </c>
      <c r="W4">
        <f>COUNTIFS(Table1[UIC],Table2[[#This Row],[UIC]])</f>
        <v>36</v>
      </c>
      <c r="Z4" t="s">
        <v>92</v>
      </c>
      <c r="AJ4" t="s">
        <v>87</v>
      </c>
    </row>
    <row r="5" spans="1:36" x14ac:dyDescent="0.2">
      <c r="B5" s="2">
        <v>39198</v>
      </c>
      <c r="C5" t="s">
        <v>36</v>
      </c>
      <c r="D5" t="str">
        <f>TEXT(Table1[[#This Row],[PHA]],"mmm")</f>
        <v>Apr</v>
      </c>
      <c r="E5" t="str">
        <f>TEXT(Table1[[#This Row],[PHA]],"YYYY")</f>
        <v>2007</v>
      </c>
      <c r="G5" t="s">
        <v>45</v>
      </c>
      <c r="H5">
        <f>COUNTIFS(Table1[UIC],Table2[[#This Row],[UIC]],Table1[Month],Table2[#Headers],Table1[Year],"2010")</f>
        <v>0</v>
      </c>
      <c r="I5">
        <f>COUNTIFS(Table1[UIC],Table2[[#This Row],[UIC]],Table1[Month],Table2[#Headers],Table1[Year],"2010")</f>
        <v>1</v>
      </c>
      <c r="J5">
        <f>COUNTIFS(Table1[UIC],Table2[[#This Row],[UIC]],Table1[Month],Table2[#Headers],Table1[Year],"2010")</f>
        <v>0</v>
      </c>
      <c r="K5">
        <f>COUNTIFS(Table1[UIC],Table2[[#This Row],[UIC]],Table1[Month],Table2[#Headers],Table1[Year],"2010")</f>
        <v>0</v>
      </c>
      <c r="L5">
        <f>COUNTIFS(Table1[UIC],Table2[[#This Row],[UIC]],Table1[Month],Table2[#Headers],Table1[Year],"2010")</f>
        <v>0</v>
      </c>
      <c r="M5">
        <f>COUNTIFS(Table1[UIC],Table2[[#This Row],[UIC]],Table1[Month],Table2[#Headers],Table1[Year],"2010")</f>
        <v>0</v>
      </c>
      <c r="N5">
        <f>COUNTIFS(Table1[UIC],Table2[[#This Row],[UIC]],Table1[Month],Table2[#Headers],Table1[Year],"2010")</f>
        <v>0</v>
      </c>
      <c r="O5">
        <f>COUNTIFS(Table1[UIC],Table2[[#This Row],[UIC]],Table1[Month],Table2[#Headers],Table1[Year],"2010")</f>
        <v>0</v>
      </c>
      <c r="P5">
        <f>COUNTIFS(Table1[UIC],Table2[[#This Row],[UIC]],Table1[Month],Table2[#Headers],Table1[Year],"2010")</f>
        <v>0</v>
      </c>
      <c r="Q5">
        <f>COUNTIFS(Table1[UIC],Table2[[#This Row],[UIC]],Table1[Month],Table2[#Headers],Table1[Year],"2010")</f>
        <v>0</v>
      </c>
      <c r="R5">
        <f>COUNTIFS(Table1[UIC],Table2[[#This Row],[UIC]],Table1[Month],Table2[#Headers],Table1[Year],"2010")</f>
        <v>0</v>
      </c>
      <c r="S5">
        <f>COUNTIFS(Table1[UIC],Table2[[#This Row],[UIC]],Table1[Month],Table2[#Headers],Table1[Year],"2010")</f>
        <v>0</v>
      </c>
      <c r="T5">
        <f>COUNTIFS(Table1[UIC],Table2[[#This Row],[UIC]],Table1[Month],Table2[#Headers])</f>
        <v>0</v>
      </c>
      <c r="U5">
        <f ca="1">COUNTIFS(Table1[UIC],Table2[[#This Row],[UIC]],Table1[Year],"&lt;"&amp;Table6[YYear])</f>
        <v>0</v>
      </c>
      <c r="V5">
        <f ca="1">SUM(Table2[[#This Row],[JAN]:[Out of Date]])</f>
        <v>1</v>
      </c>
      <c r="W5">
        <f>COUNTIFS(Table1[UIC],Table2[[#This Row],[UIC]])</f>
        <v>8</v>
      </c>
      <c r="Y5" s="4" t="s">
        <v>0</v>
      </c>
      <c r="Z5" t="s">
        <v>65</v>
      </c>
      <c r="AA5" t="s">
        <v>66</v>
      </c>
      <c r="AB5" t="s">
        <v>67</v>
      </c>
      <c r="AC5" t="s">
        <v>68</v>
      </c>
      <c r="AD5" t="s">
        <v>69</v>
      </c>
      <c r="AE5" t="s">
        <v>70</v>
      </c>
      <c r="AF5" t="s">
        <v>88</v>
      </c>
      <c r="AG5" t="s">
        <v>62</v>
      </c>
      <c r="AH5" t="s">
        <v>63</v>
      </c>
      <c r="AI5" t="s">
        <v>64</v>
      </c>
    </row>
    <row r="6" spans="1:36" x14ac:dyDescent="0.2">
      <c r="B6" s="2">
        <v>39252</v>
      </c>
      <c r="C6" t="s">
        <v>36</v>
      </c>
      <c r="D6" t="str">
        <f>TEXT(Table1[[#This Row],[PHA]],"mmm")</f>
        <v>Jun</v>
      </c>
      <c r="E6" t="str">
        <f>TEXT(Table1[[#This Row],[PHA]],"YYYY")</f>
        <v>2007</v>
      </c>
      <c r="G6" t="s">
        <v>6</v>
      </c>
      <c r="H6">
        <f>COUNTIFS(Table1[UIC],Table2[[#This Row],[UIC]],Table1[Month],Table2[#Headers],Table1[Year],"2010")</f>
        <v>3</v>
      </c>
      <c r="I6">
        <f>COUNTIFS(Table1[UIC],Table2[[#This Row],[UIC]],Table1[Month],Table2[#Headers],Table1[Year],"2010")</f>
        <v>1</v>
      </c>
      <c r="J6">
        <f>COUNTIFS(Table1[UIC],Table2[[#This Row],[UIC]],Table1[Month],Table2[#Headers],Table1[Year],"2010")</f>
        <v>22</v>
      </c>
      <c r="K6">
        <f>COUNTIFS(Table1[UIC],Table2[[#This Row],[UIC]],Table1[Month],Table2[#Headers],Table1[Year],"2010")</f>
        <v>3</v>
      </c>
      <c r="L6">
        <f>COUNTIFS(Table1[UIC],Table2[[#This Row],[UIC]],Table1[Month],Table2[#Headers],Table1[Year],"2010")</f>
        <v>0</v>
      </c>
      <c r="M6">
        <f>COUNTIFS(Table1[UIC],Table2[[#This Row],[UIC]],Table1[Month],Table2[#Headers],Table1[Year],"2010")</f>
        <v>5</v>
      </c>
      <c r="N6">
        <f>COUNTIFS(Table1[UIC],Table2[[#This Row],[UIC]],Table1[Month],Table2[#Headers],Table1[Year],"2010")</f>
        <v>0</v>
      </c>
      <c r="O6">
        <f>COUNTIFS(Table1[UIC],Table2[[#This Row],[UIC]],Table1[Month],Table2[#Headers],Table1[Year],"2010")</f>
        <v>0</v>
      </c>
      <c r="P6">
        <f>COUNTIFS(Table1[UIC],Table2[[#This Row],[UIC]],Table1[Month],Table2[#Headers],Table1[Year],"2010")</f>
        <v>1</v>
      </c>
      <c r="Q6">
        <f>COUNTIFS(Table1[UIC],Table2[[#This Row],[UIC]],Table1[Month],Table2[#Headers],Table1[Year],"2010")</f>
        <v>7</v>
      </c>
      <c r="R6">
        <f>COUNTIFS(Table1[UIC],Table2[[#This Row],[UIC]],Table1[Month],Table2[#Headers],Table1[Year],"2010")</f>
        <v>3</v>
      </c>
      <c r="S6">
        <f>COUNTIFS(Table1[UIC],Table2[[#This Row],[UIC]],Table1[Month],Table2[#Headers],Table1[Year],"2010")</f>
        <v>0</v>
      </c>
      <c r="T6">
        <f>COUNTIFS(Table1[UIC],Table2[[#This Row],[UIC]],Table1[Month],Table2[#Headers])</f>
        <v>68</v>
      </c>
      <c r="U6">
        <f ca="1">COUNTIFS(Table1[UIC],Table2[[#This Row],[UIC]],Table1[Year],"&lt;"&amp;Table6[YYear])</f>
        <v>0</v>
      </c>
      <c r="V6">
        <f ca="1">SUM(Table2[[#This Row],[JAN]:[Out of Date]])</f>
        <v>113</v>
      </c>
      <c r="W6">
        <f>COUNTIFS(Table1[UIC],Table2[[#This Row],[UIC]])</f>
        <v>128</v>
      </c>
      <c r="Y6" t="s">
        <v>1</v>
      </c>
      <c r="Z6" s="1">
        <v>1</v>
      </c>
      <c r="AA6" s="1">
        <v>3</v>
      </c>
      <c r="AB6" s="1">
        <v>5</v>
      </c>
      <c r="AC6" s="1"/>
      <c r="AD6" s="1">
        <v>1</v>
      </c>
      <c r="AE6" s="1"/>
      <c r="AF6" s="1"/>
      <c r="AG6" s="1"/>
      <c r="AH6" s="1">
        <v>1</v>
      </c>
      <c r="AI6" s="1">
        <v>1</v>
      </c>
      <c r="AJ6" s="1">
        <v>12</v>
      </c>
    </row>
    <row r="7" spans="1:36" x14ac:dyDescent="0.2">
      <c r="B7" s="2">
        <v>39303</v>
      </c>
      <c r="C7" t="s">
        <v>36</v>
      </c>
      <c r="D7" t="str">
        <f>TEXT(Table1[[#This Row],[PHA]],"mmm")</f>
        <v>Aug</v>
      </c>
      <c r="E7" t="str">
        <f>TEXT(Table1[[#This Row],[PHA]],"YYYY")</f>
        <v>2007</v>
      </c>
      <c r="G7" t="s">
        <v>5</v>
      </c>
      <c r="H7">
        <f>COUNTIFS(Table1[UIC],Table2[[#This Row],[UIC]],Table1[Month],Table2[#Headers],Table1[Year],"2010")</f>
        <v>3</v>
      </c>
      <c r="I7">
        <f>COUNTIFS(Table1[UIC],Table2[[#This Row],[UIC]],Table1[Month],Table2[#Headers],Table1[Year],"2010")</f>
        <v>0</v>
      </c>
      <c r="J7">
        <f>COUNTIFS(Table1[UIC],Table2[[#This Row],[UIC]],Table1[Month],Table2[#Headers],Table1[Year],"2010")</f>
        <v>12</v>
      </c>
      <c r="K7">
        <f>COUNTIFS(Table1[UIC],Table2[[#This Row],[UIC]],Table1[Month],Table2[#Headers],Table1[Year],"2010")</f>
        <v>0</v>
      </c>
      <c r="L7">
        <f>COUNTIFS(Table1[UIC],Table2[[#This Row],[UIC]],Table1[Month],Table2[#Headers],Table1[Year],"2010")</f>
        <v>1</v>
      </c>
      <c r="M7">
        <f>COUNTIFS(Table1[UIC],Table2[[#This Row],[UIC]],Table1[Month],Table2[#Headers],Table1[Year],"2010")</f>
        <v>0</v>
      </c>
      <c r="N7">
        <f>COUNTIFS(Table1[UIC],Table2[[#This Row],[UIC]],Table1[Month],Table2[#Headers],Table1[Year],"2010")</f>
        <v>0</v>
      </c>
      <c r="O7">
        <f>COUNTIFS(Table1[UIC],Table2[[#This Row],[UIC]],Table1[Month],Table2[#Headers],Table1[Year],"2010")</f>
        <v>0</v>
      </c>
      <c r="P7">
        <f>COUNTIFS(Table1[UIC],Table2[[#This Row],[UIC]],Table1[Month],Table2[#Headers],Table1[Year],"2010")</f>
        <v>0</v>
      </c>
      <c r="Q7">
        <f>COUNTIFS(Table1[UIC],Table2[[#This Row],[UIC]],Table1[Month],Table2[#Headers],Table1[Year],"2010")</f>
        <v>1</v>
      </c>
      <c r="R7">
        <f>COUNTIFS(Table1[UIC],Table2[[#This Row],[UIC]],Table1[Month],Table2[#Headers],Table1[Year],"2010")</f>
        <v>0</v>
      </c>
      <c r="S7">
        <f>COUNTIFS(Table1[UIC],Table2[[#This Row],[UIC]],Table1[Month],Table2[#Headers],Table1[Year],"2010")</f>
        <v>0</v>
      </c>
      <c r="T7">
        <f>COUNTIFS(Table1[UIC],Table2[[#This Row],[UIC]],Table1[Month],Table2[#Headers])</f>
        <v>11</v>
      </c>
      <c r="U7">
        <f ca="1">COUNTIFS(Table1[UIC],Table2[[#This Row],[UIC]],Table1[Year],"&lt;"&amp;Table6[YYear])</f>
        <v>0</v>
      </c>
      <c r="V7">
        <f ca="1">SUM(Table2[[#This Row],[JAN]:[Out of Date]])</f>
        <v>28</v>
      </c>
      <c r="W7">
        <f>COUNTIFS(Table1[UIC],Table2[[#This Row],[UIC]])</f>
        <v>122</v>
      </c>
      <c r="Y7" t="s">
        <v>45</v>
      </c>
      <c r="Z7" s="1"/>
      <c r="AA7" s="1">
        <v>1</v>
      </c>
      <c r="AB7" s="1"/>
      <c r="AC7" s="1"/>
      <c r="AD7" s="1"/>
      <c r="AE7" s="1"/>
      <c r="AF7" s="1"/>
      <c r="AG7" s="1"/>
      <c r="AH7" s="1"/>
      <c r="AI7" s="1"/>
      <c r="AJ7" s="1">
        <v>1</v>
      </c>
    </row>
    <row r="8" spans="1:36" x14ac:dyDescent="0.2">
      <c r="B8" s="2">
        <v>39304</v>
      </c>
      <c r="C8" t="s">
        <v>6</v>
      </c>
      <c r="D8" t="str">
        <f>TEXT(Table1[[#This Row],[PHA]],"mmm")</f>
        <v>Aug</v>
      </c>
      <c r="E8" t="str">
        <f>TEXT(Table1[[#This Row],[PHA]],"YYYY")</f>
        <v>2007</v>
      </c>
      <c r="G8" t="s">
        <v>4</v>
      </c>
      <c r="H8">
        <f>COUNTIFS(Table1[UIC],Table2[[#This Row],[UIC]],Table1[Month],Table2[#Headers],Table1[Year],"2010")</f>
        <v>0</v>
      </c>
      <c r="I8">
        <f>COUNTIFS(Table1[UIC],Table2[[#This Row],[UIC]],Table1[Month],Table2[#Headers],Table1[Year],"2010")</f>
        <v>0</v>
      </c>
      <c r="J8">
        <f>COUNTIFS(Table1[UIC],Table2[[#This Row],[UIC]],Table1[Month],Table2[#Headers],Table1[Year],"2010")</f>
        <v>0</v>
      </c>
      <c r="K8">
        <f>COUNTIFS(Table1[UIC],Table2[[#This Row],[UIC]],Table1[Month],Table2[#Headers],Table1[Year],"2010")</f>
        <v>0</v>
      </c>
      <c r="L8">
        <f>COUNTIFS(Table1[UIC],Table2[[#This Row],[UIC]],Table1[Month],Table2[#Headers],Table1[Year],"2010")</f>
        <v>0</v>
      </c>
      <c r="M8">
        <f>COUNTIFS(Table1[UIC],Table2[[#This Row],[UIC]],Table1[Month],Table2[#Headers],Table1[Year],"2010")</f>
        <v>0</v>
      </c>
      <c r="N8">
        <f>COUNTIFS(Table1[UIC],Table2[[#This Row],[UIC]],Table1[Month],Table2[#Headers],Table1[Year],"2010")</f>
        <v>0</v>
      </c>
      <c r="O8">
        <f>COUNTIFS(Table1[UIC],Table2[[#This Row],[UIC]],Table1[Month],Table2[#Headers],Table1[Year],"2010")</f>
        <v>0</v>
      </c>
      <c r="P8">
        <f>COUNTIFS(Table1[UIC],Table2[[#This Row],[UIC]],Table1[Month],Table2[#Headers],Table1[Year],"2010")</f>
        <v>0</v>
      </c>
      <c r="Q8">
        <f>COUNTIFS(Table1[UIC],Table2[[#This Row],[UIC]],Table1[Month],Table2[#Headers],Table1[Year],"2010")</f>
        <v>67</v>
      </c>
      <c r="R8">
        <f>COUNTIFS(Table1[UIC],Table2[[#This Row],[UIC]],Table1[Month],Table2[#Headers],Table1[Year],"2010")</f>
        <v>11</v>
      </c>
      <c r="S8">
        <f>COUNTIFS(Table1[UIC],Table2[[#This Row],[UIC]],Table1[Month],Table2[#Headers],Table1[Year],"2010")</f>
        <v>12</v>
      </c>
      <c r="T8">
        <f>COUNTIFS(Table1[UIC],Table2[[#This Row],[UIC]],Table1[Month],Table2[#Headers])</f>
        <v>2</v>
      </c>
      <c r="U8">
        <f ca="1">COUNTIFS(Table1[UIC],Table2[[#This Row],[UIC]],Table1[Year],"&lt;"&amp;Table6[YYear])</f>
        <v>0</v>
      </c>
      <c r="V8">
        <f ca="1">SUM(Table2[[#This Row],[JAN]:[Out of Date]])</f>
        <v>92</v>
      </c>
      <c r="W8">
        <f>COUNTIFS(Table1[UIC],Table2[[#This Row],[UIC]])</f>
        <v>120</v>
      </c>
      <c r="Y8" t="s">
        <v>6</v>
      </c>
      <c r="Z8" s="1">
        <v>3</v>
      </c>
      <c r="AA8" s="1">
        <v>1</v>
      </c>
      <c r="AB8" s="1">
        <v>22</v>
      </c>
      <c r="AC8" s="1">
        <v>3</v>
      </c>
      <c r="AD8" s="1"/>
      <c r="AE8" s="1">
        <v>5</v>
      </c>
      <c r="AF8" s="1">
        <v>1</v>
      </c>
      <c r="AG8" s="1">
        <v>7</v>
      </c>
      <c r="AH8" s="1">
        <v>3</v>
      </c>
      <c r="AI8" s="1"/>
      <c r="AJ8" s="1">
        <v>45</v>
      </c>
    </row>
    <row r="9" spans="1:36" x14ac:dyDescent="0.2">
      <c r="B9" s="2">
        <v>39487</v>
      </c>
      <c r="C9" t="s">
        <v>36</v>
      </c>
      <c r="D9" t="str">
        <f>TEXT(Table1[[#This Row],[PHA]],"mmm")</f>
        <v>Feb</v>
      </c>
      <c r="E9" t="str">
        <f>TEXT(Table1[[#This Row],[PHA]],"YYYY")</f>
        <v>2008</v>
      </c>
      <c r="G9" t="s">
        <v>2</v>
      </c>
      <c r="H9">
        <f>COUNTIFS(Table1[UIC],Table2[[#This Row],[UIC]],Table1[Month],Table2[#Headers],Table1[Year],"2010")</f>
        <v>0</v>
      </c>
      <c r="I9">
        <f>COUNTIFS(Table1[UIC],Table2[[#This Row],[UIC]],Table1[Month],Table2[#Headers],Table1[Year],"2010")</f>
        <v>0</v>
      </c>
      <c r="J9">
        <f>COUNTIFS(Table1[UIC],Table2[[#This Row],[UIC]],Table1[Month],Table2[#Headers],Table1[Year],"2010")</f>
        <v>0</v>
      </c>
      <c r="K9">
        <f>COUNTIFS(Table1[UIC],Table2[[#This Row],[UIC]],Table1[Month],Table2[#Headers],Table1[Year],"2010")</f>
        <v>0</v>
      </c>
      <c r="L9">
        <f>COUNTIFS(Table1[UIC],Table2[[#This Row],[UIC]],Table1[Month],Table2[#Headers],Table1[Year],"2010")</f>
        <v>0</v>
      </c>
      <c r="M9">
        <f>COUNTIFS(Table1[UIC],Table2[[#This Row],[UIC]],Table1[Month],Table2[#Headers],Table1[Year],"2010")</f>
        <v>0</v>
      </c>
      <c r="N9">
        <f>COUNTIFS(Table1[UIC],Table2[[#This Row],[UIC]],Table1[Month],Table2[#Headers],Table1[Year],"2010")</f>
        <v>0</v>
      </c>
      <c r="O9">
        <f>COUNTIFS(Table1[UIC],Table2[[#This Row],[UIC]],Table1[Month],Table2[#Headers],Table1[Year],"2010")</f>
        <v>0</v>
      </c>
      <c r="P9">
        <f>COUNTIFS(Table1[UIC],Table2[[#This Row],[UIC]],Table1[Month],Table2[#Headers],Table1[Year],"2010")</f>
        <v>0</v>
      </c>
      <c r="Q9">
        <f>COUNTIFS(Table1[UIC],Table2[[#This Row],[UIC]],Table1[Month],Table2[#Headers],Table1[Year],"2010")</f>
        <v>0</v>
      </c>
      <c r="R9">
        <f>COUNTIFS(Table1[UIC],Table2[[#This Row],[UIC]],Table1[Month],Table2[#Headers],Table1[Year],"2010")</f>
        <v>0</v>
      </c>
      <c r="S9">
        <f>COUNTIFS(Table1[UIC],Table2[[#This Row],[UIC]],Table1[Month],Table2[#Headers],Table1[Year],"2010")</f>
        <v>0</v>
      </c>
      <c r="T9">
        <f>COUNTIFS(Table1[UIC],Table2[[#This Row],[UIC]],Table1[Month],Table2[#Headers])</f>
        <v>0</v>
      </c>
      <c r="U9">
        <f ca="1">COUNTIFS(Table1[UIC],Table2[[#This Row],[UIC]],Table1[Year],"&lt;"&amp;Table6[YYear])</f>
        <v>0</v>
      </c>
      <c r="V9">
        <f ca="1">SUM(Table2[[#This Row],[JAN]:[Out of Date]])</f>
        <v>0</v>
      </c>
      <c r="W9">
        <f>COUNTIFS(Table1[UIC],Table2[[#This Row],[UIC]])</f>
        <v>0</v>
      </c>
      <c r="Y9" t="s">
        <v>5</v>
      </c>
      <c r="Z9" s="1">
        <v>3</v>
      </c>
      <c r="AA9" s="1"/>
      <c r="AB9" s="1">
        <v>12</v>
      </c>
      <c r="AC9" s="1"/>
      <c r="AD9" s="1">
        <v>1</v>
      </c>
      <c r="AE9" s="1"/>
      <c r="AF9" s="1"/>
      <c r="AG9" s="1">
        <v>1</v>
      </c>
      <c r="AH9" s="1"/>
      <c r="AI9" s="1"/>
      <c r="AJ9" s="1">
        <v>17</v>
      </c>
    </row>
    <row r="10" spans="1:36" x14ac:dyDescent="0.2">
      <c r="B10" s="2">
        <v>39487</v>
      </c>
      <c r="C10" t="s">
        <v>36</v>
      </c>
      <c r="D10" t="str">
        <f>TEXT(Table1[[#This Row],[PHA]],"mmm")</f>
        <v>Feb</v>
      </c>
      <c r="E10" t="str">
        <f>TEXT(Table1[[#This Row],[PHA]],"YYYY")</f>
        <v>2008</v>
      </c>
      <c r="G10" t="s">
        <v>3</v>
      </c>
      <c r="H10">
        <f>COUNTIFS(Table1[UIC],Table2[[#This Row],[UIC]],Table1[Month],Table2[#Headers],Table1[Year],"2010")</f>
        <v>0</v>
      </c>
      <c r="I10">
        <f>COUNTIFS(Table1[UIC],Table2[[#This Row],[UIC]],Table1[Month],Table2[#Headers],Table1[Year],"2010")</f>
        <v>0</v>
      </c>
      <c r="J10">
        <f>COUNTIFS(Table1[UIC],Table2[[#This Row],[UIC]],Table1[Month],Table2[#Headers],Table1[Year],"2010")</f>
        <v>0</v>
      </c>
      <c r="K10">
        <f>COUNTIFS(Table1[UIC],Table2[[#This Row],[UIC]],Table1[Month],Table2[#Headers],Table1[Year],"2010")</f>
        <v>0</v>
      </c>
      <c r="L10">
        <f>COUNTIFS(Table1[UIC],Table2[[#This Row],[UIC]],Table1[Month],Table2[#Headers],Table1[Year],"2010")</f>
        <v>0</v>
      </c>
      <c r="M10">
        <f>COUNTIFS(Table1[UIC],Table2[[#This Row],[UIC]],Table1[Month],Table2[#Headers],Table1[Year],"2010")</f>
        <v>0</v>
      </c>
      <c r="N10">
        <f>COUNTIFS(Table1[UIC],Table2[[#This Row],[UIC]],Table1[Month],Table2[#Headers],Table1[Year],"2010")</f>
        <v>0</v>
      </c>
      <c r="O10">
        <f>COUNTIFS(Table1[UIC],Table2[[#This Row],[UIC]],Table1[Month],Table2[#Headers],Table1[Year],"2010")</f>
        <v>0</v>
      </c>
      <c r="P10">
        <f>COUNTIFS(Table1[UIC],Table2[[#This Row],[UIC]],Table1[Month],Table2[#Headers],Table1[Year],"2010")</f>
        <v>0</v>
      </c>
      <c r="Q10">
        <f>COUNTIFS(Table1[UIC],Table2[[#This Row],[UIC]],Table1[Month],Table2[#Headers],Table1[Year],"2010")</f>
        <v>0</v>
      </c>
      <c r="R10">
        <f>COUNTIFS(Table1[UIC],Table2[[#This Row],[UIC]],Table1[Month],Table2[#Headers],Table1[Year],"2010")</f>
        <v>0</v>
      </c>
      <c r="S10">
        <f>COUNTIFS(Table1[UIC],Table2[[#This Row],[UIC]],Table1[Month],Table2[#Headers],Table1[Year],"2010")</f>
        <v>0</v>
      </c>
      <c r="T10">
        <f>COUNTIFS(Table1[UIC],Table2[[#This Row],[UIC]],Table1[Month],Table2[#Headers])</f>
        <v>0</v>
      </c>
      <c r="U10">
        <f ca="1">COUNTIFS(Table1[UIC],Table2[[#This Row],[UIC]],Table1[Year],"&lt;"&amp;Table6[YYear])</f>
        <v>0</v>
      </c>
      <c r="V10">
        <f ca="1">SUM(Table2[[#This Row],[JAN]:[Out of Date]])</f>
        <v>0</v>
      </c>
      <c r="W10">
        <f>COUNTIFS(Table1[UIC],Table2[[#This Row],[UIC]])</f>
        <v>0</v>
      </c>
      <c r="Y10" t="s">
        <v>4</v>
      </c>
      <c r="Z10" s="1"/>
      <c r="AA10" s="1"/>
      <c r="AB10" s="1"/>
      <c r="AC10" s="1"/>
      <c r="AD10" s="1"/>
      <c r="AE10" s="1"/>
      <c r="AF10" s="1"/>
      <c r="AG10" s="1">
        <v>67</v>
      </c>
      <c r="AH10" s="1">
        <v>11</v>
      </c>
      <c r="AI10" s="1">
        <v>12</v>
      </c>
      <c r="AJ10" s="1">
        <v>90</v>
      </c>
    </row>
    <row r="11" spans="1:36" x14ac:dyDescent="0.2">
      <c r="B11" s="2">
        <v>39545</v>
      </c>
      <c r="C11" t="s">
        <v>18</v>
      </c>
      <c r="D11" t="str">
        <f>TEXT(Table1[[#This Row],[PHA]],"mmm")</f>
        <v>Apr</v>
      </c>
      <c r="E11" t="str">
        <f>TEXT(Table1[[#This Row],[PHA]],"YYYY")</f>
        <v>2008</v>
      </c>
      <c r="G11" t="s">
        <v>40</v>
      </c>
      <c r="H11">
        <f>COUNTIFS(Table1[UIC],Table2[[#This Row],[UIC]],Table1[Month],Table2[#Headers],Table1[Year],"2010")</f>
        <v>0</v>
      </c>
      <c r="I11">
        <f>COUNTIFS(Table1[UIC],Table2[[#This Row],[UIC]],Table1[Month],Table2[#Headers],Table1[Year],"2010")</f>
        <v>0</v>
      </c>
      <c r="J11">
        <f>COUNTIFS(Table1[UIC],Table2[[#This Row],[UIC]],Table1[Month],Table2[#Headers],Table1[Year],"2010")</f>
        <v>0</v>
      </c>
      <c r="K11">
        <f>COUNTIFS(Table1[UIC],Table2[[#This Row],[UIC]],Table1[Month],Table2[#Headers],Table1[Year],"2010")</f>
        <v>0</v>
      </c>
      <c r="L11">
        <f>COUNTIFS(Table1[UIC],Table2[[#This Row],[UIC]],Table1[Month],Table2[#Headers],Table1[Year],"2010")</f>
        <v>0</v>
      </c>
      <c r="M11">
        <f>COUNTIFS(Table1[UIC],Table2[[#This Row],[UIC]],Table1[Month],Table2[#Headers],Table1[Year],"2010")</f>
        <v>0</v>
      </c>
      <c r="N11">
        <f>COUNTIFS(Table1[UIC],Table2[[#This Row],[UIC]],Table1[Month],Table2[#Headers],Table1[Year],"2010")</f>
        <v>0</v>
      </c>
      <c r="O11">
        <f>COUNTIFS(Table1[UIC],Table2[[#This Row],[UIC]],Table1[Month],Table2[#Headers],Table1[Year],"2010")</f>
        <v>0</v>
      </c>
      <c r="P11">
        <f>COUNTIFS(Table1[UIC],Table2[[#This Row],[UIC]],Table1[Month],Table2[#Headers],Table1[Year],"2010")</f>
        <v>0</v>
      </c>
      <c r="Q11">
        <f>COUNTIFS(Table1[UIC],Table2[[#This Row],[UIC]],Table1[Month],Table2[#Headers],Table1[Year],"2010")</f>
        <v>0</v>
      </c>
      <c r="R11">
        <f>COUNTIFS(Table1[UIC],Table2[[#This Row],[UIC]],Table1[Month],Table2[#Headers],Table1[Year],"2010")</f>
        <v>0</v>
      </c>
      <c r="S11">
        <f>COUNTIFS(Table1[UIC],Table2[[#This Row],[UIC]],Table1[Month],Table2[#Headers],Table1[Year],"2010")</f>
        <v>0</v>
      </c>
      <c r="T11">
        <f>COUNTIFS(Table1[UIC],Table2[[#This Row],[UIC]],Table1[Month],Table2[#Headers])</f>
        <v>0</v>
      </c>
      <c r="U11">
        <f ca="1">COUNTIFS(Table1[UIC],Table2[[#This Row],[UIC]],Table1[Year],"&lt;"&amp;Table6[YYear])</f>
        <v>0</v>
      </c>
      <c r="V11">
        <f ca="1">SUM(Table2[[#This Row],[JAN]:[Out of Date]])</f>
        <v>0</v>
      </c>
      <c r="W11">
        <f>COUNTIFS(Table1[UIC],Table2[[#This Row],[UIC]])</f>
        <v>0</v>
      </c>
      <c r="Y11" t="s">
        <v>87</v>
      </c>
      <c r="Z11" s="1">
        <v>7</v>
      </c>
      <c r="AA11" s="1">
        <v>5</v>
      </c>
      <c r="AB11" s="1">
        <v>39</v>
      </c>
      <c r="AC11" s="1">
        <v>3</v>
      </c>
      <c r="AD11" s="1">
        <v>2</v>
      </c>
      <c r="AE11" s="1">
        <v>5</v>
      </c>
      <c r="AF11" s="1">
        <v>1</v>
      </c>
      <c r="AG11" s="1">
        <v>75</v>
      </c>
      <c r="AH11" s="1">
        <v>15</v>
      </c>
      <c r="AI11" s="1">
        <v>13</v>
      </c>
      <c r="AJ11" s="1">
        <v>165</v>
      </c>
    </row>
    <row r="12" spans="1:36" x14ac:dyDescent="0.2">
      <c r="B12" s="2">
        <v>39545</v>
      </c>
      <c r="C12" t="s">
        <v>18</v>
      </c>
      <c r="D12" t="str">
        <f>TEXT(Table1[[#This Row],[PHA]],"mmm")</f>
        <v>Apr</v>
      </c>
      <c r="E12" t="str">
        <f>TEXT(Table1[[#This Row],[PHA]],"YYYY")</f>
        <v>2008</v>
      </c>
      <c r="G12" t="s">
        <v>41</v>
      </c>
      <c r="H12">
        <f>COUNTIFS(Table1[UIC],Table2[[#This Row],[UIC]],Table1[Month],Table2[#Headers],Table1[Year],"2010")</f>
        <v>0</v>
      </c>
      <c r="I12">
        <f>COUNTIFS(Table1[UIC],Table2[[#This Row],[UIC]],Table1[Month],Table2[#Headers],Table1[Year],"2010")</f>
        <v>0</v>
      </c>
      <c r="J12">
        <f>COUNTIFS(Table1[UIC],Table2[[#This Row],[UIC]],Table1[Month],Table2[#Headers],Table1[Year],"2010")</f>
        <v>0</v>
      </c>
      <c r="K12">
        <f>COUNTIFS(Table1[UIC],Table2[[#This Row],[UIC]],Table1[Month],Table2[#Headers],Table1[Year],"2010")</f>
        <v>0</v>
      </c>
      <c r="L12">
        <f>COUNTIFS(Table1[UIC],Table2[[#This Row],[UIC]],Table1[Month],Table2[#Headers],Table1[Year],"2010")</f>
        <v>0</v>
      </c>
      <c r="M12">
        <f>COUNTIFS(Table1[UIC],Table2[[#This Row],[UIC]],Table1[Month],Table2[#Headers],Table1[Year],"2010")</f>
        <v>0</v>
      </c>
      <c r="N12">
        <f>COUNTIFS(Table1[UIC],Table2[[#This Row],[UIC]],Table1[Month],Table2[#Headers],Table1[Year],"2010")</f>
        <v>0</v>
      </c>
      <c r="O12">
        <f>COUNTIFS(Table1[UIC],Table2[[#This Row],[UIC]],Table1[Month],Table2[#Headers],Table1[Year],"2010")</f>
        <v>0</v>
      </c>
      <c r="P12">
        <f>COUNTIFS(Table1[UIC],Table2[[#This Row],[UIC]],Table1[Month],Table2[#Headers],Table1[Year],"2010")</f>
        <v>0</v>
      </c>
      <c r="Q12">
        <f>COUNTIFS(Table1[UIC],Table2[[#This Row],[UIC]],Table1[Month],Table2[#Headers],Table1[Year],"2010")</f>
        <v>0</v>
      </c>
      <c r="R12">
        <f>COUNTIFS(Table1[UIC],Table2[[#This Row],[UIC]],Table1[Month],Table2[#Headers],Table1[Year],"2010")</f>
        <v>0</v>
      </c>
      <c r="S12">
        <f>COUNTIFS(Table1[UIC],Table2[[#This Row],[UIC]],Table1[Month],Table2[#Headers],Table1[Year],"2010")</f>
        <v>0</v>
      </c>
      <c r="T12">
        <f>COUNTIFS(Table1[UIC],Table2[[#This Row],[UIC]],Table1[Month],Table2[#Headers])</f>
        <v>0</v>
      </c>
      <c r="U12">
        <f ca="1">COUNTIFS(Table1[UIC],Table2[[#This Row],[UIC]],Table1[Year],"&lt;"&amp;Table6[YYear])</f>
        <v>0</v>
      </c>
      <c r="V12">
        <f ca="1">SUM(Table2[[#This Row],[JAN]:[Out of Date]])</f>
        <v>0</v>
      </c>
      <c r="W12">
        <f>COUNTIFS(Table1[UIC],Table2[[#This Row],[UIC]])</f>
        <v>0</v>
      </c>
    </row>
    <row r="13" spans="1:36" x14ac:dyDescent="0.2">
      <c r="B13" s="2">
        <v>39548</v>
      </c>
      <c r="C13" t="s">
        <v>36</v>
      </c>
      <c r="D13" t="str">
        <f>TEXT(Table1[[#This Row],[PHA]],"mmm")</f>
        <v>Apr</v>
      </c>
      <c r="E13" t="str">
        <f>TEXT(Table1[[#This Row],[PHA]],"YYYY")</f>
        <v>2008</v>
      </c>
      <c r="G13" t="s">
        <v>8</v>
      </c>
      <c r="H13">
        <f>COUNTIFS(Table1[UIC],Table2[[#This Row],[UIC]],Table1[Month],Table2[#Headers],Table1[Year],"2010")</f>
        <v>0</v>
      </c>
      <c r="I13">
        <f>COUNTIFS(Table1[UIC],Table2[[#This Row],[UIC]],Table1[Month],Table2[#Headers],Table1[Year],"2010")</f>
        <v>0</v>
      </c>
      <c r="J13">
        <f>COUNTIFS(Table1[UIC],Table2[[#This Row],[UIC]],Table1[Month],Table2[#Headers],Table1[Year],"2010")</f>
        <v>0</v>
      </c>
      <c r="K13">
        <f>COUNTIFS(Table1[UIC],Table2[[#This Row],[UIC]],Table1[Month],Table2[#Headers],Table1[Year],"2010")</f>
        <v>0</v>
      </c>
      <c r="L13">
        <f>COUNTIFS(Table1[UIC],Table2[[#This Row],[UIC]],Table1[Month],Table2[#Headers],Table1[Year],"2010")</f>
        <v>0</v>
      </c>
      <c r="M13">
        <f>COUNTIFS(Table1[UIC],Table2[[#This Row],[UIC]],Table1[Month],Table2[#Headers],Table1[Year],"2010")</f>
        <v>0</v>
      </c>
      <c r="N13">
        <f>COUNTIFS(Table1[UIC],Table2[[#This Row],[UIC]],Table1[Month],Table2[#Headers],Table1[Year],"2010")</f>
        <v>0</v>
      </c>
      <c r="O13">
        <f>COUNTIFS(Table1[UIC],Table2[[#This Row],[UIC]],Table1[Month],Table2[#Headers],Table1[Year],"2010")</f>
        <v>0</v>
      </c>
      <c r="P13">
        <f>COUNTIFS(Table1[UIC],Table2[[#This Row],[UIC]],Table1[Month],Table2[#Headers],Table1[Year],"2010")</f>
        <v>0</v>
      </c>
      <c r="Q13">
        <f>COUNTIFS(Table1[UIC],Table2[[#This Row],[UIC]],Table1[Month],Table2[#Headers],Table1[Year],"2010")</f>
        <v>0</v>
      </c>
      <c r="R13">
        <f>COUNTIFS(Table1[UIC],Table2[[#This Row],[UIC]],Table1[Month],Table2[#Headers],Table1[Year],"2010")</f>
        <v>0</v>
      </c>
      <c r="S13">
        <f>COUNTIFS(Table1[UIC],Table2[[#This Row],[UIC]],Table1[Month],Table2[#Headers],Table1[Year],"2010")</f>
        <v>0</v>
      </c>
      <c r="T13">
        <f>COUNTIFS(Table1[UIC],Table2[[#This Row],[UIC]],Table1[Month],Table2[#Headers])</f>
        <v>0</v>
      </c>
      <c r="U13">
        <f ca="1">COUNTIFS(Table1[UIC],Table2[[#This Row],[UIC]],Table1[Year],"&lt;"&amp;Table6[YYear])</f>
        <v>0</v>
      </c>
      <c r="V13">
        <f ca="1">SUM(Table2[[#This Row],[JAN]:[Out of Date]])</f>
        <v>0</v>
      </c>
      <c r="W13">
        <f>COUNTIFS(Table1[UIC],Table2[[#This Row],[UIC]])</f>
        <v>0</v>
      </c>
    </row>
    <row r="14" spans="1:36" x14ac:dyDescent="0.2">
      <c r="B14" s="2">
        <v>39557</v>
      </c>
      <c r="C14" t="s">
        <v>36</v>
      </c>
      <c r="D14" t="str">
        <f>TEXT(Table1[[#This Row],[PHA]],"mmm")</f>
        <v>Apr</v>
      </c>
      <c r="E14" t="str">
        <f>TEXT(Table1[[#This Row],[PHA]],"YYYY")</f>
        <v>2008</v>
      </c>
      <c r="G14" t="s">
        <v>35</v>
      </c>
      <c r="H14">
        <f>COUNTIFS(Table1[UIC],Table2[[#This Row],[UIC]],Table1[Month],Table2[#Headers],Table1[Year],"2010")</f>
        <v>0</v>
      </c>
      <c r="I14">
        <f>COUNTIFS(Table1[UIC],Table2[[#This Row],[UIC]],Table1[Month],Table2[#Headers],Table1[Year],"2010")</f>
        <v>0</v>
      </c>
      <c r="J14">
        <f>COUNTIFS(Table1[UIC],Table2[[#This Row],[UIC]],Table1[Month],Table2[#Headers],Table1[Year],"2010")</f>
        <v>0</v>
      </c>
      <c r="K14">
        <f>COUNTIFS(Table1[UIC],Table2[[#This Row],[UIC]],Table1[Month],Table2[#Headers],Table1[Year],"2010")</f>
        <v>0</v>
      </c>
      <c r="L14">
        <f>COUNTIFS(Table1[UIC],Table2[[#This Row],[UIC]],Table1[Month],Table2[#Headers],Table1[Year],"2010")</f>
        <v>0</v>
      </c>
      <c r="M14">
        <f>COUNTIFS(Table1[UIC],Table2[[#This Row],[UIC]],Table1[Month],Table2[#Headers],Table1[Year],"2010")</f>
        <v>0</v>
      </c>
      <c r="N14">
        <f>COUNTIFS(Table1[UIC],Table2[[#This Row],[UIC]],Table1[Month],Table2[#Headers],Table1[Year],"2010")</f>
        <v>0</v>
      </c>
      <c r="O14">
        <f>COUNTIFS(Table1[UIC],Table2[[#This Row],[UIC]],Table1[Month],Table2[#Headers],Table1[Year],"2010")</f>
        <v>0</v>
      </c>
      <c r="P14">
        <f>COUNTIFS(Table1[UIC],Table2[[#This Row],[UIC]],Table1[Month],Table2[#Headers],Table1[Year],"2010")</f>
        <v>0</v>
      </c>
      <c r="Q14">
        <f>COUNTIFS(Table1[UIC],Table2[[#This Row],[UIC]],Table1[Month],Table2[#Headers],Table1[Year],"2010")</f>
        <v>0</v>
      </c>
      <c r="R14">
        <f>COUNTIFS(Table1[UIC],Table2[[#This Row],[UIC]],Table1[Month],Table2[#Headers],Table1[Year],"2010")</f>
        <v>0</v>
      </c>
      <c r="S14">
        <f>COUNTIFS(Table1[UIC],Table2[[#This Row],[UIC]],Table1[Month],Table2[#Headers],Table1[Year],"2010")</f>
        <v>0</v>
      </c>
      <c r="T14">
        <f>COUNTIFS(Table1[UIC],Table2[[#This Row],[UIC]],Table1[Month],Table2[#Headers])</f>
        <v>0</v>
      </c>
      <c r="U14">
        <f ca="1">COUNTIFS(Table1[UIC],Table2[[#This Row],[UIC]],Table1[Year],"&lt;"&amp;Table6[YYear])</f>
        <v>0</v>
      </c>
      <c r="V14">
        <f ca="1">SUM(Table2[[#This Row],[JAN]:[Out of Date]])</f>
        <v>0</v>
      </c>
      <c r="W14">
        <f>COUNTIFS(Table1[UIC],Table2[[#This Row],[UIC]])</f>
        <v>0</v>
      </c>
    </row>
    <row r="15" spans="1:36" x14ac:dyDescent="0.2">
      <c r="B15" s="2">
        <v>39636</v>
      </c>
      <c r="C15" t="s">
        <v>36</v>
      </c>
      <c r="D15" t="str">
        <f>TEXT(Table1[[#This Row],[PHA]],"mmm")</f>
        <v>Jul</v>
      </c>
      <c r="E15" t="str">
        <f>TEXT(Table1[[#This Row],[PHA]],"YYYY")</f>
        <v>2008</v>
      </c>
      <c r="G15" t="s">
        <v>9</v>
      </c>
      <c r="H15">
        <f>COUNTIFS(Table1[UIC],Table2[[#This Row],[UIC]],Table1[Month],Table2[#Headers],Table1[Year],"2010")</f>
        <v>0</v>
      </c>
      <c r="I15">
        <f>COUNTIFS(Table1[UIC],Table2[[#This Row],[UIC]],Table1[Month],Table2[#Headers],Table1[Year],"2010")</f>
        <v>0</v>
      </c>
      <c r="J15">
        <f>COUNTIFS(Table1[UIC],Table2[[#This Row],[UIC]],Table1[Month],Table2[#Headers],Table1[Year],"2010")</f>
        <v>0</v>
      </c>
      <c r="K15">
        <f>COUNTIFS(Table1[UIC],Table2[[#This Row],[UIC]],Table1[Month],Table2[#Headers],Table1[Year],"2010")</f>
        <v>0</v>
      </c>
      <c r="L15">
        <f>COUNTIFS(Table1[UIC],Table2[[#This Row],[UIC]],Table1[Month],Table2[#Headers],Table1[Year],"2010")</f>
        <v>0</v>
      </c>
      <c r="M15">
        <f>COUNTIFS(Table1[UIC],Table2[[#This Row],[UIC]],Table1[Month],Table2[#Headers],Table1[Year],"2010")</f>
        <v>0</v>
      </c>
      <c r="N15">
        <f>COUNTIFS(Table1[UIC],Table2[[#This Row],[UIC]],Table1[Month],Table2[#Headers],Table1[Year],"2010")</f>
        <v>0</v>
      </c>
      <c r="O15">
        <f>COUNTIFS(Table1[UIC],Table2[[#This Row],[UIC]],Table1[Month],Table2[#Headers],Table1[Year],"2010")</f>
        <v>0</v>
      </c>
      <c r="P15">
        <f>COUNTIFS(Table1[UIC],Table2[[#This Row],[UIC]],Table1[Month],Table2[#Headers],Table1[Year],"2010")</f>
        <v>0</v>
      </c>
      <c r="Q15">
        <f>COUNTIFS(Table1[UIC],Table2[[#This Row],[UIC]],Table1[Month],Table2[#Headers],Table1[Year],"2010")</f>
        <v>0</v>
      </c>
      <c r="R15">
        <f>COUNTIFS(Table1[UIC],Table2[[#This Row],[UIC]],Table1[Month],Table2[#Headers],Table1[Year],"2010")</f>
        <v>0</v>
      </c>
      <c r="S15">
        <f>COUNTIFS(Table1[UIC],Table2[[#This Row],[UIC]],Table1[Month],Table2[#Headers],Table1[Year],"2010")</f>
        <v>0</v>
      </c>
      <c r="T15">
        <f>COUNTIFS(Table1[UIC],Table2[[#This Row],[UIC]],Table1[Month],Table2[#Headers])</f>
        <v>0</v>
      </c>
      <c r="U15">
        <f ca="1">COUNTIFS(Table1[UIC],Table2[[#This Row],[UIC]],Table1[Year],"&lt;"&amp;Table6[YYear])</f>
        <v>0</v>
      </c>
      <c r="V15">
        <f ca="1">SUM(Table2[[#This Row],[JAN]:[Out of Date]])</f>
        <v>0</v>
      </c>
      <c r="W15">
        <f>COUNTIFS(Table1[UIC],Table2[[#This Row],[UIC]])</f>
        <v>0</v>
      </c>
    </row>
    <row r="16" spans="1:36" x14ac:dyDescent="0.2">
      <c r="B16" s="2">
        <v>39643</v>
      </c>
      <c r="C16" t="s">
        <v>13</v>
      </c>
      <c r="D16" t="str">
        <f>TEXT(Table1[[#This Row],[PHA]],"mmm")</f>
        <v>Jul</v>
      </c>
      <c r="E16" t="str">
        <f>TEXT(Table1[[#This Row],[PHA]],"YYYY")</f>
        <v>2008</v>
      </c>
      <c r="G16" t="s">
        <v>10</v>
      </c>
      <c r="H16">
        <f>COUNTIFS(Table1[UIC],Table2[[#This Row],[UIC]],Table1[Month],Table2[#Headers],Table1[Year],"2010")</f>
        <v>0</v>
      </c>
      <c r="I16">
        <f>COUNTIFS(Table1[UIC],Table2[[#This Row],[UIC]],Table1[Month],Table2[#Headers],Table1[Year],"2010")</f>
        <v>0</v>
      </c>
      <c r="J16">
        <f>COUNTIFS(Table1[UIC],Table2[[#This Row],[UIC]],Table1[Month],Table2[#Headers],Table1[Year],"2010")</f>
        <v>0</v>
      </c>
      <c r="K16">
        <f>COUNTIFS(Table1[UIC],Table2[[#This Row],[UIC]],Table1[Month],Table2[#Headers],Table1[Year],"2010")</f>
        <v>0</v>
      </c>
      <c r="L16">
        <f>COUNTIFS(Table1[UIC],Table2[[#This Row],[UIC]],Table1[Month],Table2[#Headers],Table1[Year],"2010")</f>
        <v>0</v>
      </c>
      <c r="M16">
        <f>COUNTIFS(Table1[UIC],Table2[[#This Row],[UIC]],Table1[Month],Table2[#Headers],Table1[Year],"2010")</f>
        <v>0</v>
      </c>
      <c r="N16">
        <f>COUNTIFS(Table1[UIC],Table2[[#This Row],[UIC]],Table1[Month],Table2[#Headers],Table1[Year],"2010")</f>
        <v>0</v>
      </c>
      <c r="O16">
        <f>COUNTIFS(Table1[UIC],Table2[[#This Row],[UIC]],Table1[Month],Table2[#Headers],Table1[Year],"2010")</f>
        <v>0</v>
      </c>
      <c r="P16">
        <f>COUNTIFS(Table1[UIC],Table2[[#This Row],[UIC]],Table1[Month],Table2[#Headers],Table1[Year],"2010")</f>
        <v>0</v>
      </c>
      <c r="Q16">
        <f>COUNTIFS(Table1[UIC],Table2[[#This Row],[UIC]],Table1[Month],Table2[#Headers],Table1[Year],"2010")</f>
        <v>0</v>
      </c>
      <c r="R16">
        <f>COUNTIFS(Table1[UIC],Table2[[#This Row],[UIC]],Table1[Month],Table2[#Headers],Table1[Year],"2010")</f>
        <v>0</v>
      </c>
      <c r="S16">
        <f>COUNTIFS(Table1[UIC],Table2[[#This Row],[UIC]],Table1[Month],Table2[#Headers],Table1[Year],"2010")</f>
        <v>0</v>
      </c>
      <c r="T16">
        <f>COUNTIFS(Table1[UIC],Table2[[#This Row],[UIC]],Table1[Month],Table2[#Headers])</f>
        <v>0</v>
      </c>
      <c r="U16">
        <f ca="1">COUNTIFS(Table1[UIC],Table2[[#This Row],[UIC]],Table1[Year],"&lt;"&amp;Table6[YYear])</f>
        <v>0</v>
      </c>
      <c r="V16">
        <f ca="1">SUM(Table2[[#This Row],[JAN]:[Out of Date]])</f>
        <v>0</v>
      </c>
      <c r="W16">
        <f>COUNTIFS(Table1[UIC],Table2[[#This Row],[UIC]])</f>
        <v>0</v>
      </c>
    </row>
    <row r="17" spans="2:37" x14ac:dyDescent="0.2">
      <c r="B17" s="2">
        <v>39668</v>
      </c>
      <c r="C17" t="s">
        <v>17</v>
      </c>
      <c r="D17" t="str">
        <f>TEXT(Table1[[#This Row],[PHA]],"mmm")</f>
        <v>Aug</v>
      </c>
      <c r="E17" t="str">
        <f>TEXT(Table1[[#This Row],[PHA]],"YYYY")</f>
        <v>2008</v>
      </c>
      <c r="G17" t="s">
        <v>44</v>
      </c>
      <c r="H17">
        <f>COUNTIFS(Table1[UIC],Table2[[#This Row],[UIC]],Table1[Month],Table2[#Headers],Table1[Year],"2010")</f>
        <v>0</v>
      </c>
      <c r="I17">
        <f>COUNTIFS(Table1[UIC],Table2[[#This Row],[UIC]],Table1[Month],Table2[#Headers],Table1[Year],"2010")</f>
        <v>0</v>
      </c>
      <c r="J17">
        <f>COUNTIFS(Table1[UIC],Table2[[#This Row],[UIC]],Table1[Month],Table2[#Headers],Table1[Year],"2010")</f>
        <v>0</v>
      </c>
      <c r="K17">
        <f>COUNTIFS(Table1[UIC],Table2[[#This Row],[UIC]],Table1[Month],Table2[#Headers],Table1[Year],"2010")</f>
        <v>0</v>
      </c>
      <c r="L17">
        <f>COUNTIFS(Table1[UIC],Table2[[#This Row],[UIC]],Table1[Month],Table2[#Headers],Table1[Year],"2010")</f>
        <v>0</v>
      </c>
      <c r="M17">
        <f>COUNTIFS(Table1[UIC],Table2[[#This Row],[UIC]],Table1[Month],Table2[#Headers],Table1[Year],"2010")</f>
        <v>0</v>
      </c>
      <c r="N17">
        <f>COUNTIFS(Table1[UIC],Table2[[#This Row],[UIC]],Table1[Month],Table2[#Headers],Table1[Year],"2010")</f>
        <v>0</v>
      </c>
      <c r="O17">
        <f>COUNTIFS(Table1[UIC],Table2[[#This Row],[UIC]],Table1[Month],Table2[#Headers],Table1[Year],"2010")</f>
        <v>0</v>
      </c>
      <c r="P17">
        <f>COUNTIFS(Table1[UIC],Table2[[#This Row],[UIC]],Table1[Month],Table2[#Headers],Table1[Year],"2010")</f>
        <v>0</v>
      </c>
      <c r="Q17">
        <f>COUNTIFS(Table1[UIC],Table2[[#This Row],[UIC]],Table1[Month],Table2[#Headers],Table1[Year],"2010")</f>
        <v>0</v>
      </c>
      <c r="R17">
        <f>COUNTIFS(Table1[UIC],Table2[[#This Row],[UIC]],Table1[Month],Table2[#Headers],Table1[Year],"2010")</f>
        <v>0</v>
      </c>
      <c r="S17">
        <f>COUNTIFS(Table1[UIC],Table2[[#This Row],[UIC]],Table1[Month],Table2[#Headers],Table1[Year],"2010")</f>
        <v>0</v>
      </c>
      <c r="T17">
        <f>COUNTIFS(Table1[UIC],Table2[[#This Row],[UIC]],Table1[Month],Table2[#Headers])</f>
        <v>0</v>
      </c>
      <c r="U17">
        <f ca="1">COUNTIFS(Table1[UIC],Table2[[#This Row],[UIC]],Table1[Year],"&lt;"&amp;Table6[YYear])</f>
        <v>0</v>
      </c>
      <c r="V17">
        <f ca="1">SUM(Table2[[#This Row],[JAN]:[Out of Date]])</f>
        <v>0</v>
      </c>
      <c r="W17">
        <f>COUNTIFS(Table1[UIC],Table2[[#This Row],[UIC]])</f>
        <v>0</v>
      </c>
    </row>
    <row r="18" spans="2:37" x14ac:dyDescent="0.2">
      <c r="B18" s="2">
        <v>39681</v>
      </c>
      <c r="C18" t="s">
        <v>6</v>
      </c>
      <c r="D18" t="str">
        <f>TEXT(Table1[[#This Row],[PHA]],"mmm")</f>
        <v>Aug</v>
      </c>
      <c r="E18" t="str">
        <f>TEXT(Table1[[#This Row],[PHA]],"YYYY")</f>
        <v>2008</v>
      </c>
      <c r="G18" t="s">
        <v>11</v>
      </c>
      <c r="H18">
        <f>COUNTIFS(Table1[UIC],Table2[[#This Row],[UIC]],Table1[Month],Table2[#Headers],Table1[Year],"2010")</f>
        <v>0</v>
      </c>
      <c r="I18">
        <f>COUNTIFS(Table1[UIC],Table2[[#This Row],[UIC]],Table1[Month],Table2[#Headers],Table1[Year],"2010")</f>
        <v>0</v>
      </c>
      <c r="J18">
        <f>COUNTIFS(Table1[UIC],Table2[[#This Row],[UIC]],Table1[Month],Table2[#Headers],Table1[Year],"2010")</f>
        <v>0</v>
      </c>
      <c r="K18">
        <f>COUNTIFS(Table1[UIC],Table2[[#This Row],[UIC]],Table1[Month],Table2[#Headers],Table1[Year],"2010")</f>
        <v>0</v>
      </c>
      <c r="L18">
        <f>COUNTIFS(Table1[UIC],Table2[[#This Row],[UIC]],Table1[Month],Table2[#Headers],Table1[Year],"2010")</f>
        <v>0</v>
      </c>
      <c r="M18">
        <f>COUNTIFS(Table1[UIC],Table2[[#This Row],[UIC]],Table1[Month],Table2[#Headers],Table1[Year],"2010")</f>
        <v>0</v>
      </c>
      <c r="N18">
        <f>COUNTIFS(Table1[UIC],Table2[[#This Row],[UIC]],Table1[Month],Table2[#Headers],Table1[Year],"2010")</f>
        <v>0</v>
      </c>
      <c r="O18">
        <f>COUNTIFS(Table1[UIC],Table2[[#This Row],[UIC]],Table1[Month],Table2[#Headers],Table1[Year],"2010")</f>
        <v>0</v>
      </c>
      <c r="P18">
        <f>COUNTIFS(Table1[UIC],Table2[[#This Row],[UIC]],Table1[Month],Table2[#Headers],Table1[Year],"2010")</f>
        <v>0</v>
      </c>
      <c r="Q18">
        <f>COUNTIFS(Table1[UIC],Table2[[#This Row],[UIC]],Table1[Month],Table2[#Headers],Table1[Year],"2010")</f>
        <v>0</v>
      </c>
      <c r="R18">
        <f>COUNTIFS(Table1[UIC],Table2[[#This Row],[UIC]],Table1[Month],Table2[#Headers],Table1[Year],"2010")</f>
        <v>0</v>
      </c>
      <c r="S18">
        <f>COUNTIFS(Table1[UIC],Table2[[#This Row],[UIC]],Table1[Month],Table2[#Headers],Table1[Year],"2010")</f>
        <v>0</v>
      </c>
      <c r="T18">
        <f>COUNTIFS(Table1[UIC],Table2[[#This Row],[UIC]],Table1[Month],Table2[#Headers])</f>
        <v>0</v>
      </c>
      <c r="U18">
        <f ca="1">COUNTIFS(Table1[UIC],Table2[[#This Row],[UIC]],Table1[Year],"&lt;"&amp;Table6[YYear])</f>
        <v>0</v>
      </c>
      <c r="V18">
        <f ca="1">SUM(Table2[[#This Row],[JAN]:[Out of Date]])</f>
        <v>0</v>
      </c>
      <c r="W18">
        <f>COUNTIFS(Table1[UIC],Table2[[#This Row],[UIC]])</f>
        <v>0</v>
      </c>
    </row>
    <row r="19" spans="2:37" x14ac:dyDescent="0.2">
      <c r="B19" s="2">
        <v>39685</v>
      </c>
      <c r="C19" t="s">
        <v>46</v>
      </c>
      <c r="D19" t="str">
        <f>TEXT(Table1[[#This Row],[PHA]],"mmm")</f>
        <v>Aug</v>
      </c>
      <c r="E19" t="str">
        <f>TEXT(Table1[[#This Row],[PHA]],"YYYY")</f>
        <v>2008</v>
      </c>
      <c r="G19" t="s">
        <v>7</v>
      </c>
      <c r="H19">
        <f>COUNTIFS(Table1[UIC],Table2[[#This Row],[UIC]],Table1[Month],Table2[#Headers],Table1[Year],"2010")</f>
        <v>0</v>
      </c>
      <c r="I19">
        <f>COUNTIFS(Table1[UIC],Table2[[#This Row],[UIC]],Table1[Month],Table2[#Headers],Table1[Year],"2010")</f>
        <v>0</v>
      </c>
      <c r="J19">
        <f>COUNTIFS(Table1[UIC],Table2[[#This Row],[UIC]],Table1[Month],Table2[#Headers],Table1[Year],"2010")</f>
        <v>0</v>
      </c>
      <c r="K19">
        <f>COUNTIFS(Table1[UIC],Table2[[#This Row],[UIC]],Table1[Month],Table2[#Headers],Table1[Year],"2010")</f>
        <v>0</v>
      </c>
      <c r="L19">
        <f>COUNTIFS(Table1[UIC],Table2[[#This Row],[UIC]],Table1[Month],Table2[#Headers],Table1[Year],"2010")</f>
        <v>0</v>
      </c>
      <c r="M19">
        <f>COUNTIFS(Table1[UIC],Table2[[#This Row],[UIC]],Table1[Month],Table2[#Headers],Table1[Year],"2010")</f>
        <v>0</v>
      </c>
      <c r="N19">
        <f>COUNTIFS(Table1[UIC],Table2[[#This Row],[UIC]],Table1[Month],Table2[#Headers],Table1[Year],"2010")</f>
        <v>0</v>
      </c>
      <c r="O19">
        <f>COUNTIFS(Table1[UIC],Table2[[#This Row],[UIC]],Table1[Month],Table2[#Headers],Table1[Year],"2010")</f>
        <v>0</v>
      </c>
      <c r="P19">
        <f>COUNTIFS(Table1[UIC],Table2[[#This Row],[UIC]],Table1[Month],Table2[#Headers],Table1[Year],"2010")</f>
        <v>0</v>
      </c>
      <c r="Q19">
        <f>COUNTIFS(Table1[UIC],Table2[[#This Row],[UIC]],Table1[Month],Table2[#Headers],Table1[Year],"2010")</f>
        <v>0</v>
      </c>
      <c r="R19">
        <f>COUNTIFS(Table1[UIC],Table2[[#This Row],[UIC]],Table1[Month],Table2[#Headers],Table1[Year],"2010")</f>
        <v>0</v>
      </c>
      <c r="S19">
        <f>COUNTIFS(Table1[UIC],Table2[[#This Row],[UIC]],Table1[Month],Table2[#Headers],Table1[Year],"2010")</f>
        <v>0</v>
      </c>
      <c r="T19">
        <f>COUNTIFS(Table1[UIC],Table2[[#This Row],[UIC]],Table1[Month],Table2[#Headers])</f>
        <v>0</v>
      </c>
      <c r="U19">
        <f ca="1">COUNTIFS(Table1[UIC],Table2[[#This Row],[UIC]],Table1[Year],"&lt;"&amp;Table6[YYear])</f>
        <v>0</v>
      </c>
      <c r="V19">
        <f ca="1">SUM(Table2[[#This Row],[JAN]:[Out of Date]])</f>
        <v>0</v>
      </c>
      <c r="W19">
        <f>COUNTIFS(Table1[UIC],Table2[[#This Row],[UIC]])</f>
        <v>0</v>
      </c>
    </row>
    <row r="20" spans="2:37" x14ac:dyDescent="0.2">
      <c r="B20" s="2">
        <v>39701</v>
      </c>
      <c r="C20" t="s">
        <v>18</v>
      </c>
      <c r="D20" t="str">
        <f>TEXT(Table1[[#This Row],[PHA]],"mmm")</f>
        <v>Sep</v>
      </c>
      <c r="E20" t="str">
        <f>TEXT(Table1[[#This Row],[PHA]],"YYYY")</f>
        <v>2008</v>
      </c>
      <c r="G20" t="s">
        <v>43</v>
      </c>
      <c r="H20">
        <f>COUNTIFS(Table1[UIC],Table2[[#This Row],[UIC]],Table1[Month],Table2[#Headers],Table1[Year],"2010")</f>
        <v>0</v>
      </c>
      <c r="I20">
        <f>COUNTIFS(Table1[UIC],Table2[[#This Row],[UIC]],Table1[Month],Table2[#Headers],Table1[Year],"2010")</f>
        <v>0</v>
      </c>
      <c r="J20">
        <f>COUNTIFS(Table1[UIC],Table2[[#This Row],[UIC]],Table1[Month],Table2[#Headers],Table1[Year],"2010")</f>
        <v>0</v>
      </c>
      <c r="K20">
        <f>COUNTIFS(Table1[UIC],Table2[[#This Row],[UIC]],Table1[Month],Table2[#Headers],Table1[Year],"2010")</f>
        <v>0</v>
      </c>
      <c r="L20">
        <f>COUNTIFS(Table1[UIC],Table2[[#This Row],[UIC]],Table1[Month],Table2[#Headers],Table1[Year],"2010")</f>
        <v>0</v>
      </c>
      <c r="M20">
        <f>COUNTIFS(Table1[UIC],Table2[[#This Row],[UIC]],Table1[Month],Table2[#Headers],Table1[Year],"2010")</f>
        <v>0</v>
      </c>
      <c r="N20">
        <f>COUNTIFS(Table1[UIC],Table2[[#This Row],[UIC]],Table1[Month],Table2[#Headers],Table1[Year],"2010")</f>
        <v>0</v>
      </c>
      <c r="O20">
        <f>COUNTIFS(Table1[UIC],Table2[[#This Row],[UIC]],Table1[Month],Table2[#Headers],Table1[Year],"2010")</f>
        <v>0</v>
      </c>
      <c r="P20">
        <f>COUNTIFS(Table1[UIC],Table2[[#This Row],[UIC]],Table1[Month],Table2[#Headers],Table1[Year],"2010")</f>
        <v>0</v>
      </c>
      <c r="Q20">
        <f>COUNTIFS(Table1[UIC],Table2[[#This Row],[UIC]],Table1[Month],Table2[#Headers],Table1[Year],"2010")</f>
        <v>0</v>
      </c>
      <c r="R20">
        <f>COUNTIFS(Table1[UIC],Table2[[#This Row],[UIC]],Table1[Month],Table2[#Headers],Table1[Year],"2010")</f>
        <v>0</v>
      </c>
      <c r="S20">
        <f>COUNTIFS(Table1[UIC],Table2[[#This Row],[UIC]],Table1[Month],Table2[#Headers],Table1[Year],"2010")</f>
        <v>0</v>
      </c>
      <c r="T20">
        <f>COUNTIFS(Table1[UIC],Table2[[#This Row],[UIC]],Table1[Month],Table2[#Headers])</f>
        <v>0</v>
      </c>
      <c r="U20">
        <f ca="1">COUNTIFS(Table1[UIC],Table2[[#This Row],[UIC]],Table1[Year],"&lt;"&amp;Table6[YYear])</f>
        <v>0</v>
      </c>
      <c r="V20">
        <f ca="1">SUM(Table2[[#This Row],[JAN]:[Out of Date]])</f>
        <v>0</v>
      </c>
      <c r="W20">
        <f>COUNTIFS(Table1[UIC],Table2[[#This Row],[UIC]])</f>
        <v>0</v>
      </c>
    </row>
    <row r="21" spans="2:37" x14ac:dyDescent="0.2">
      <c r="B21" s="2">
        <v>39715</v>
      </c>
      <c r="C21" t="s">
        <v>46</v>
      </c>
      <c r="D21" t="str">
        <f>TEXT(Table1[[#This Row],[PHA]],"mmm")</f>
        <v>Sep</v>
      </c>
      <c r="E21" t="str">
        <f>TEXT(Table1[[#This Row],[PHA]],"YYYY")</f>
        <v>2008</v>
      </c>
      <c r="G21" t="s">
        <v>42</v>
      </c>
      <c r="H21">
        <f>COUNTIFS(Table1[UIC],Table2[[#This Row],[UIC]],Table1[Month],Table2[#Headers],Table1[Year],"2010")</f>
        <v>0</v>
      </c>
      <c r="I21">
        <f>COUNTIFS(Table1[UIC],Table2[[#This Row],[UIC]],Table1[Month],Table2[#Headers],Table1[Year],"2010")</f>
        <v>0</v>
      </c>
      <c r="J21">
        <f>COUNTIFS(Table1[UIC],Table2[[#This Row],[UIC]],Table1[Month],Table2[#Headers],Table1[Year],"2010")</f>
        <v>0</v>
      </c>
      <c r="K21">
        <f>COUNTIFS(Table1[UIC],Table2[[#This Row],[UIC]],Table1[Month],Table2[#Headers],Table1[Year],"2010")</f>
        <v>0</v>
      </c>
      <c r="L21">
        <f>COUNTIFS(Table1[UIC],Table2[[#This Row],[UIC]],Table1[Month],Table2[#Headers],Table1[Year],"2010")</f>
        <v>0</v>
      </c>
      <c r="M21">
        <f>COUNTIFS(Table1[UIC],Table2[[#This Row],[UIC]],Table1[Month],Table2[#Headers],Table1[Year],"2010")</f>
        <v>0</v>
      </c>
      <c r="N21">
        <f>COUNTIFS(Table1[UIC],Table2[[#This Row],[UIC]],Table1[Month],Table2[#Headers],Table1[Year],"2010")</f>
        <v>0</v>
      </c>
      <c r="O21">
        <f>COUNTIFS(Table1[UIC],Table2[[#This Row],[UIC]],Table1[Month],Table2[#Headers],Table1[Year],"2010")</f>
        <v>0</v>
      </c>
      <c r="P21">
        <f>COUNTIFS(Table1[UIC],Table2[[#This Row],[UIC]],Table1[Month],Table2[#Headers],Table1[Year],"2010")</f>
        <v>0</v>
      </c>
      <c r="Q21">
        <f>COUNTIFS(Table1[UIC],Table2[[#This Row],[UIC]],Table1[Month],Table2[#Headers],Table1[Year],"2010")</f>
        <v>0</v>
      </c>
      <c r="R21">
        <f>COUNTIFS(Table1[UIC],Table2[[#This Row],[UIC]],Table1[Month],Table2[#Headers],Table1[Year],"2010")</f>
        <v>0</v>
      </c>
      <c r="S21">
        <f>COUNTIFS(Table1[UIC],Table2[[#This Row],[UIC]],Table1[Month],Table2[#Headers],Table1[Year],"2010")</f>
        <v>0</v>
      </c>
      <c r="T21">
        <f>COUNTIFS(Table1[UIC],Table2[[#This Row],[UIC]],Table1[Month],Table2[#Headers])</f>
        <v>0</v>
      </c>
      <c r="U21">
        <f ca="1">COUNTIFS(Table1[UIC],Table2[[#This Row],[UIC]],Table1[Year],"&lt;"&amp;Table6[YYear])</f>
        <v>0</v>
      </c>
      <c r="V21">
        <f ca="1">SUM(Table2[[#This Row],[JAN]:[Out of Date]])</f>
        <v>0</v>
      </c>
      <c r="W21">
        <f>COUNTIFS(Table1[UIC],Table2[[#This Row],[UIC]])</f>
        <v>0</v>
      </c>
    </row>
    <row r="22" spans="2:37" x14ac:dyDescent="0.2">
      <c r="B22" s="2">
        <v>39725</v>
      </c>
      <c r="C22" t="s">
        <v>20</v>
      </c>
      <c r="D22" t="str">
        <f>TEXT(Table1[[#This Row],[PHA]],"mmm")</f>
        <v>Oct</v>
      </c>
      <c r="E22" t="str">
        <f>TEXT(Table1[[#This Row],[PHA]],"YYYY")</f>
        <v>2008</v>
      </c>
      <c r="G22" t="s">
        <v>60</v>
      </c>
      <c r="H22">
        <f>SUBTOTAL(109,Table2[JAN])</f>
        <v>7</v>
      </c>
      <c r="I22">
        <f>SUBTOTAL(109,Table2[FEB])</f>
        <v>5</v>
      </c>
      <c r="J22">
        <f>SUBTOTAL(109,Table2[MAR])</f>
        <v>39</v>
      </c>
      <c r="K22">
        <f>SUBTOTAL(109,Table2[APR])</f>
        <v>3</v>
      </c>
      <c r="L22">
        <f>SUBTOTAL(109,Table2[MAY])</f>
        <v>2</v>
      </c>
      <c r="M22">
        <f>SUBTOTAL(109,Table2[JUN])</f>
        <v>5</v>
      </c>
      <c r="N22">
        <f>SUBTOTAL(109,Table2[JUL])</f>
        <v>0</v>
      </c>
      <c r="O22">
        <f>SUBTOTAL(109,Table2[AUG])</f>
        <v>0</v>
      </c>
      <c r="P22">
        <f>SUBTOTAL(109,Table2[SEP])</f>
        <v>1</v>
      </c>
      <c r="Q22">
        <f>SUBTOTAL(109,Table2[OCT])</f>
        <v>75</v>
      </c>
      <c r="R22">
        <f>SUBTOTAL(109,Table2[NOV])</f>
        <v>15</v>
      </c>
      <c r="S22">
        <f>SUBTOTAL(109,Table2[DEC])</f>
        <v>13</v>
      </c>
      <c r="T22">
        <f>SUBTOTAL(109,Table2[No Record])</f>
        <v>81</v>
      </c>
      <c r="U22">
        <f ca="1">SUBTOTAL(109,Table2[Out of Date])</f>
        <v>0</v>
      </c>
      <c r="V22">
        <f ca="1">SUBTOTAL(109,Table2[Total])</f>
        <v>246</v>
      </c>
      <c r="W22">
        <f>SUBTOTAL(109,Table2[Checksum])</f>
        <v>414</v>
      </c>
    </row>
    <row r="23" spans="2:37" x14ac:dyDescent="0.2">
      <c r="B23" s="2">
        <v>39736</v>
      </c>
      <c r="C23" t="s">
        <v>36</v>
      </c>
      <c r="D23" t="str">
        <f>TEXT(Table1[[#This Row],[PHA]],"mmm")</f>
        <v>Oct</v>
      </c>
      <c r="E23" t="str">
        <f>TEXT(Table1[[#This Row],[PHA]],"YYYY")</f>
        <v>2008</v>
      </c>
    </row>
    <row r="24" spans="2:37" ht="15" x14ac:dyDescent="0.25">
      <c r="B24" s="2">
        <v>39739</v>
      </c>
      <c r="C24" t="s">
        <v>36</v>
      </c>
      <c r="D24" t="str">
        <f>TEXT(Table1[[#This Row],[PHA]],"mmm")</f>
        <v>Oct</v>
      </c>
      <c r="E24" t="str">
        <f>TEXT(Table1[[#This Row],[PHA]],"YYYY")</f>
        <v>2008</v>
      </c>
      <c r="G24" s="3" t="s">
        <v>82</v>
      </c>
      <c r="Y24" s="3" t="s">
        <v>109</v>
      </c>
    </row>
    <row r="25" spans="2:37" x14ac:dyDescent="0.2">
      <c r="B25" s="2">
        <v>39754</v>
      </c>
      <c r="C25" t="s">
        <v>1</v>
      </c>
      <c r="D25" t="str">
        <f>TEXT(Table1[[#This Row],[PHA]],"mmm")</f>
        <v>Nov</v>
      </c>
      <c r="E25" t="str">
        <f>TEXT(Table1[[#This Row],[PHA]],"YYYY")</f>
        <v>2008</v>
      </c>
      <c r="G25" t="s">
        <v>0</v>
      </c>
      <c r="H25" t="s">
        <v>50</v>
      </c>
      <c r="I25" t="s">
        <v>51</v>
      </c>
      <c r="J25" t="s">
        <v>52</v>
      </c>
      <c r="K25" t="s">
        <v>53</v>
      </c>
      <c r="L25" t="s">
        <v>54</v>
      </c>
      <c r="M25" t="s">
        <v>55</v>
      </c>
      <c r="N25" t="s">
        <v>56</v>
      </c>
      <c r="O25" t="s">
        <v>57</v>
      </c>
      <c r="P25" t="s">
        <v>58</v>
      </c>
      <c r="Q25" t="s">
        <v>47</v>
      </c>
      <c r="R25" t="s">
        <v>48</v>
      </c>
      <c r="S25" t="s">
        <v>49</v>
      </c>
      <c r="T25" t="s">
        <v>75</v>
      </c>
      <c r="U25" t="s">
        <v>76</v>
      </c>
      <c r="V25" t="s">
        <v>60</v>
      </c>
      <c r="W25" t="s">
        <v>61</v>
      </c>
      <c r="Y25" s="4" t="s">
        <v>94</v>
      </c>
      <c r="Z25" s="4" t="s">
        <v>74</v>
      </c>
      <c r="AA25" s="4" t="s">
        <v>59</v>
      </c>
    </row>
    <row r="26" spans="2:37" x14ac:dyDescent="0.2">
      <c r="B26" s="2">
        <v>39754</v>
      </c>
      <c r="C26" t="s">
        <v>36</v>
      </c>
      <c r="D26" t="str">
        <f>TEXT(Table1[[#This Row],[PHA]],"mmm")</f>
        <v>Nov</v>
      </c>
      <c r="E26" t="str">
        <f>TEXT(Table1[[#This Row],[PHA]],"YYYY")</f>
        <v>2008</v>
      </c>
      <c r="G26" t="s">
        <v>14</v>
      </c>
      <c r="H26">
        <f>COUNTIFS(Table1[UIC],Table3[[#This Row],[UIC]],Table1[Month],Table3[#Headers],Table1[Year],"2010")</f>
        <v>0</v>
      </c>
      <c r="I26">
        <f>COUNTIFS(Table1[UIC],Table3[[#This Row],[UIC]],Table1[Month],Table3[#Headers],Table1[Year],"2010")</f>
        <v>0</v>
      </c>
      <c r="J26">
        <f>COUNTIFS(Table1[UIC],Table3[[#This Row],[UIC]],Table1[Month],Table3[#Headers],Table1[Year],"2010")</f>
        <v>0</v>
      </c>
      <c r="K26">
        <f>COUNTIFS(Table1[UIC],Table3[[#This Row],[UIC]],Table1[Month],Table3[#Headers],Table1[Year],"2010")</f>
        <v>0</v>
      </c>
      <c r="L26">
        <f>COUNTIFS(Table1[UIC],Table3[[#This Row],[UIC]],Table1[Month],Table3[#Headers],Table1[Year],"2010")</f>
        <v>0</v>
      </c>
      <c r="M26">
        <f>COUNTIFS(Table1[UIC],Table3[[#This Row],[UIC]],Table1[Month],Table3[#Headers],Table1[Year],"2010")</f>
        <v>0</v>
      </c>
      <c r="N26">
        <f>COUNTIFS(Table1[UIC],Table3[[#This Row],[UIC]],Table1[Month],Table3[#Headers],Table1[Year],"2010")</f>
        <v>0</v>
      </c>
      <c r="O26">
        <f>COUNTIFS(Table1[UIC],Table3[[#This Row],[UIC]],Table1[Month],Table3[#Headers],Table1[Year],"2010")</f>
        <v>0</v>
      </c>
      <c r="P26">
        <f>COUNTIFS(Table1[UIC],Table3[[#This Row],[UIC]],Table1[Month],Table3[#Headers],Table1[Year],"2010")</f>
        <v>0</v>
      </c>
      <c r="Q26">
        <f>COUNTIFS(Table1[UIC],Table3[[#This Row],[UIC]],Table1[Month],Table3[#Headers],Table1[Year],"2010")</f>
        <v>0</v>
      </c>
      <c r="R26">
        <f>COUNTIFS(Table1[UIC],Table3[[#This Row],[UIC]],Table1[Month],Table3[#Headers],Table1[Year],"2010")</f>
        <v>0</v>
      </c>
      <c r="S26">
        <f>COUNTIFS(Table1[UIC],Table3[[#This Row],[UIC]],Table1[Month],Table3[#Headers],Table1[Year],"2010")</f>
        <v>0</v>
      </c>
      <c r="T26">
        <f>COUNTIFS(Table1[UIC],Table3[[#This Row],[UIC]],Table1[Month],Table3[#Headers])</f>
        <v>0</v>
      </c>
      <c r="U26">
        <f ca="1">COUNTIFS(Table1[UIC],Table3[[#This Row],[UIC]],Table1[Year],"&lt;"&amp;Table6[YYear])</f>
        <v>0</v>
      </c>
      <c r="V26">
        <f ca="1">SUM(Table3[[#This Row],[JAN]:[Out of Date]])</f>
        <v>0</v>
      </c>
      <c r="W26">
        <f>COUNTIFS(Table1[UIC],Table3[[#This Row],[UIC]])</f>
        <v>0</v>
      </c>
      <c r="Z26" t="s">
        <v>92</v>
      </c>
      <c r="AK26" t="s">
        <v>87</v>
      </c>
    </row>
    <row r="27" spans="2:37" x14ac:dyDescent="0.2">
      <c r="B27" s="2">
        <v>39754</v>
      </c>
      <c r="C27" t="s">
        <v>36</v>
      </c>
      <c r="D27" t="str">
        <f>TEXT(Table1[[#This Row],[PHA]],"mmm")</f>
        <v>Nov</v>
      </c>
      <c r="E27" t="str">
        <f>TEXT(Table1[[#This Row],[PHA]],"YYYY")</f>
        <v>2008</v>
      </c>
      <c r="G27" t="s">
        <v>15</v>
      </c>
      <c r="H27">
        <f>COUNTIFS(Table1[UIC],Table3[[#This Row],[UIC]],Table1[Month],Table3[#Headers],Table1[Year],"2010")</f>
        <v>0</v>
      </c>
      <c r="I27">
        <f>COUNTIFS(Table1[UIC],Table3[[#This Row],[UIC]],Table1[Month],Table3[#Headers],Table1[Year],"2010")</f>
        <v>0</v>
      </c>
      <c r="J27">
        <f>COUNTIFS(Table1[UIC],Table3[[#This Row],[UIC]],Table1[Month],Table3[#Headers],Table1[Year],"2010")</f>
        <v>0</v>
      </c>
      <c r="K27">
        <f>COUNTIFS(Table1[UIC],Table3[[#This Row],[UIC]],Table1[Month],Table3[#Headers],Table1[Year],"2010")</f>
        <v>0</v>
      </c>
      <c r="L27">
        <f>COUNTIFS(Table1[UIC],Table3[[#This Row],[UIC]],Table1[Month],Table3[#Headers],Table1[Year],"2010")</f>
        <v>0</v>
      </c>
      <c r="M27">
        <f>COUNTIFS(Table1[UIC],Table3[[#This Row],[UIC]],Table1[Month],Table3[#Headers],Table1[Year],"2010")</f>
        <v>0</v>
      </c>
      <c r="N27">
        <f>COUNTIFS(Table1[UIC],Table3[[#This Row],[UIC]],Table1[Month],Table3[#Headers],Table1[Year],"2010")</f>
        <v>0</v>
      </c>
      <c r="O27">
        <f>COUNTIFS(Table1[UIC],Table3[[#This Row],[UIC]],Table1[Month],Table3[#Headers],Table1[Year],"2010")</f>
        <v>0</v>
      </c>
      <c r="P27">
        <f>COUNTIFS(Table1[UIC],Table3[[#This Row],[UIC]],Table1[Month],Table3[#Headers],Table1[Year],"2010")</f>
        <v>0</v>
      </c>
      <c r="Q27">
        <f>COUNTIFS(Table1[UIC],Table3[[#This Row],[UIC]],Table1[Month],Table3[#Headers],Table1[Year],"2010")</f>
        <v>0</v>
      </c>
      <c r="R27">
        <f>COUNTIFS(Table1[UIC],Table3[[#This Row],[UIC]],Table1[Month],Table3[#Headers],Table1[Year],"2010")</f>
        <v>0</v>
      </c>
      <c r="S27">
        <f>COUNTIFS(Table1[UIC],Table3[[#This Row],[UIC]],Table1[Month],Table3[#Headers],Table1[Year],"2010")</f>
        <v>0</v>
      </c>
      <c r="T27">
        <f>COUNTIFS(Table1[UIC],Table3[[#This Row],[UIC]],Table1[Month],Table3[#Headers])</f>
        <v>0</v>
      </c>
      <c r="U27">
        <f ca="1">COUNTIFS(Table1[UIC],Table3[[#This Row],[UIC]],Table1[Year],"&lt;"&amp;Table6[YYear])</f>
        <v>0</v>
      </c>
      <c r="V27">
        <f ca="1">SUM(Table3[[#This Row],[JAN]:[Out of Date]])</f>
        <v>0</v>
      </c>
      <c r="W27">
        <f>COUNTIFS(Table1[UIC],Table3[[#This Row],[UIC]])</f>
        <v>0</v>
      </c>
      <c r="Y27" s="4" t="s">
        <v>0</v>
      </c>
      <c r="Z27" t="s">
        <v>65</v>
      </c>
      <c r="AA27" t="s">
        <v>66</v>
      </c>
      <c r="AB27" t="s">
        <v>67</v>
      </c>
      <c r="AC27" t="s">
        <v>69</v>
      </c>
      <c r="AD27" t="s">
        <v>70</v>
      </c>
      <c r="AE27" t="s">
        <v>71</v>
      </c>
      <c r="AF27" t="s">
        <v>72</v>
      </c>
      <c r="AG27" t="s">
        <v>88</v>
      </c>
      <c r="AH27" t="s">
        <v>62</v>
      </c>
      <c r="AI27" t="s">
        <v>63</v>
      </c>
      <c r="AJ27" t="s">
        <v>64</v>
      </c>
    </row>
    <row r="28" spans="2:37" x14ac:dyDescent="0.2">
      <c r="B28" s="2">
        <v>39754</v>
      </c>
      <c r="C28" t="s">
        <v>36</v>
      </c>
      <c r="D28" t="str">
        <f>TEXT(Table1[[#This Row],[PHA]],"mmm")</f>
        <v>Nov</v>
      </c>
      <c r="E28" t="str">
        <f>TEXT(Table1[[#This Row],[PHA]],"YYYY")</f>
        <v>2008</v>
      </c>
      <c r="G28" t="s">
        <v>12</v>
      </c>
      <c r="H28">
        <f>COUNTIFS(Table1[UIC],Table3[[#This Row],[UIC]],Table1[Month],Table3[#Headers],Table1[Year],"2010")</f>
        <v>2</v>
      </c>
      <c r="I28">
        <f>COUNTIFS(Table1[UIC],Table3[[#This Row],[UIC]],Table1[Month],Table3[#Headers],Table1[Year],"2010")</f>
        <v>0</v>
      </c>
      <c r="J28">
        <f>COUNTIFS(Table1[UIC],Table3[[#This Row],[UIC]],Table1[Month],Table3[#Headers],Table1[Year],"2010")</f>
        <v>3</v>
      </c>
      <c r="K28">
        <f>COUNTIFS(Table1[UIC],Table3[[#This Row],[UIC]],Table1[Month],Table3[#Headers],Table1[Year],"2010")</f>
        <v>0</v>
      </c>
      <c r="L28">
        <f>COUNTIFS(Table1[UIC],Table3[[#This Row],[UIC]],Table1[Month],Table3[#Headers],Table1[Year],"2010")</f>
        <v>2</v>
      </c>
      <c r="M28">
        <f>COUNTIFS(Table1[UIC],Table3[[#This Row],[UIC]],Table1[Month],Table3[#Headers],Table1[Year],"2010")</f>
        <v>1</v>
      </c>
      <c r="N28">
        <f>COUNTIFS(Table1[UIC],Table3[[#This Row],[UIC]],Table1[Month],Table3[#Headers],Table1[Year],"2010")</f>
        <v>0</v>
      </c>
      <c r="O28">
        <f>COUNTIFS(Table1[UIC],Table3[[#This Row],[UIC]],Table1[Month],Table3[#Headers],Table1[Year],"2010")</f>
        <v>0</v>
      </c>
      <c r="P28">
        <f>COUNTIFS(Table1[UIC],Table3[[#This Row],[UIC]],Table1[Month],Table3[#Headers],Table1[Year],"2010")</f>
        <v>0</v>
      </c>
      <c r="Q28">
        <f>COUNTIFS(Table1[UIC],Table3[[#This Row],[UIC]],Table1[Month],Table3[#Headers],Table1[Year],"2010")</f>
        <v>2</v>
      </c>
      <c r="R28">
        <f>COUNTIFS(Table1[UIC],Table3[[#This Row],[UIC]],Table1[Month],Table3[#Headers],Table1[Year],"2010")</f>
        <v>0</v>
      </c>
      <c r="S28">
        <f>COUNTIFS(Table1[UIC],Table3[[#This Row],[UIC]],Table1[Month],Table3[#Headers],Table1[Year],"2010")</f>
        <v>8</v>
      </c>
      <c r="T28">
        <f>COUNTIFS(Table1[UIC],Table3[[#This Row],[UIC]],Table1[Month],Table3[#Headers])</f>
        <v>0</v>
      </c>
      <c r="U28">
        <f ca="1">COUNTIFS(Table1[UIC],Table3[[#This Row],[UIC]],Table1[Year],"&lt;"&amp;Table6[YYear])</f>
        <v>0</v>
      </c>
      <c r="V28">
        <f ca="1">SUM(Table3[[#This Row],[JAN]:[Out of Date]])</f>
        <v>18</v>
      </c>
      <c r="W28">
        <f>COUNTIFS(Table1[UIC],Table3[[#This Row],[UIC]])</f>
        <v>19</v>
      </c>
      <c r="Y28" t="s">
        <v>12</v>
      </c>
      <c r="Z28" s="1">
        <v>2</v>
      </c>
      <c r="AA28" s="1"/>
      <c r="AB28" s="1">
        <v>3</v>
      </c>
      <c r="AC28" s="1">
        <v>2</v>
      </c>
      <c r="AD28" s="1">
        <v>1</v>
      </c>
      <c r="AE28" s="1"/>
      <c r="AF28" s="1"/>
      <c r="AG28" s="1"/>
      <c r="AH28" s="1">
        <v>2</v>
      </c>
      <c r="AI28" s="1"/>
      <c r="AJ28" s="1">
        <v>8</v>
      </c>
      <c r="AK28" s="1">
        <v>18</v>
      </c>
    </row>
    <row r="29" spans="2:37" x14ac:dyDescent="0.2">
      <c r="B29" s="2">
        <v>39754</v>
      </c>
      <c r="C29" t="s">
        <v>36</v>
      </c>
      <c r="D29" t="str">
        <f>TEXT(Table1[[#This Row],[PHA]],"mmm")</f>
        <v>Nov</v>
      </c>
      <c r="E29" t="str">
        <f>TEXT(Table1[[#This Row],[PHA]],"YYYY")</f>
        <v>2008</v>
      </c>
      <c r="G29" t="s">
        <v>17</v>
      </c>
      <c r="H29">
        <f>COUNTIFS(Table1[UIC],Table3[[#This Row],[UIC]],Table1[Month],Table3[#Headers],Table1[Year],"2010")</f>
        <v>0</v>
      </c>
      <c r="I29">
        <f>COUNTIFS(Table1[UIC],Table3[[#This Row],[UIC]],Table1[Month],Table3[#Headers],Table1[Year],"2010")</f>
        <v>0</v>
      </c>
      <c r="J29">
        <f>COUNTIFS(Table1[UIC],Table3[[#This Row],[UIC]],Table1[Month],Table3[#Headers],Table1[Year],"2010")</f>
        <v>0</v>
      </c>
      <c r="K29">
        <f>COUNTIFS(Table1[UIC],Table3[[#This Row],[UIC]],Table1[Month],Table3[#Headers],Table1[Year],"2010")</f>
        <v>0</v>
      </c>
      <c r="L29">
        <f>COUNTIFS(Table1[UIC],Table3[[#This Row],[UIC]],Table1[Month],Table3[#Headers],Table1[Year],"2010")</f>
        <v>0</v>
      </c>
      <c r="M29">
        <f>COUNTIFS(Table1[UIC],Table3[[#This Row],[UIC]],Table1[Month],Table3[#Headers],Table1[Year],"2010")</f>
        <v>0</v>
      </c>
      <c r="N29">
        <f>COUNTIFS(Table1[UIC],Table3[[#This Row],[UIC]],Table1[Month],Table3[#Headers],Table1[Year],"2010")</f>
        <v>2</v>
      </c>
      <c r="O29">
        <f>COUNTIFS(Table1[UIC],Table3[[#This Row],[UIC]],Table1[Month],Table3[#Headers],Table1[Year],"2010")</f>
        <v>0</v>
      </c>
      <c r="P29">
        <f>COUNTIFS(Table1[UIC],Table3[[#This Row],[UIC]],Table1[Month],Table3[#Headers],Table1[Year],"2010")</f>
        <v>0</v>
      </c>
      <c r="Q29">
        <f>COUNTIFS(Table1[UIC],Table3[[#This Row],[UIC]],Table1[Month],Table3[#Headers],Table1[Year],"2010")</f>
        <v>0</v>
      </c>
      <c r="R29">
        <f>COUNTIFS(Table1[UIC],Table3[[#This Row],[UIC]],Table1[Month],Table3[#Headers],Table1[Year],"2010")</f>
        <v>0</v>
      </c>
      <c r="S29">
        <f>COUNTIFS(Table1[UIC],Table3[[#This Row],[UIC]],Table1[Month],Table3[#Headers],Table1[Year],"2010")</f>
        <v>1</v>
      </c>
      <c r="T29">
        <f>COUNTIFS(Table1[UIC],Table3[[#This Row],[UIC]],Table1[Month],Table3[#Headers])</f>
        <v>1</v>
      </c>
      <c r="U29">
        <f ca="1">COUNTIFS(Table1[UIC],Table3[[#This Row],[UIC]],Table1[Year],"&lt;"&amp;Table6[YYear])</f>
        <v>0</v>
      </c>
      <c r="V29">
        <f ca="1">SUM(Table3[[#This Row],[JAN]:[Out of Date]])</f>
        <v>4</v>
      </c>
      <c r="W29">
        <f>COUNTIFS(Table1[UIC],Table3[[#This Row],[UIC]])</f>
        <v>7</v>
      </c>
      <c r="Y29" t="s">
        <v>17</v>
      </c>
      <c r="Z29" s="1"/>
      <c r="AA29" s="1"/>
      <c r="AB29" s="1"/>
      <c r="AC29" s="1"/>
      <c r="AD29" s="1"/>
      <c r="AE29" s="1">
        <v>2</v>
      </c>
      <c r="AF29" s="1"/>
      <c r="AG29" s="1"/>
      <c r="AH29" s="1"/>
      <c r="AI29" s="1"/>
      <c r="AJ29" s="1">
        <v>1</v>
      </c>
      <c r="AK29" s="1">
        <v>3</v>
      </c>
    </row>
    <row r="30" spans="2:37" x14ac:dyDescent="0.2">
      <c r="B30" s="2">
        <v>39754</v>
      </c>
      <c r="C30" t="s">
        <v>36</v>
      </c>
      <c r="D30" t="str">
        <f>TEXT(Table1[[#This Row],[PHA]],"mmm")</f>
        <v>Nov</v>
      </c>
      <c r="E30" t="str">
        <f>TEXT(Table1[[#This Row],[PHA]],"YYYY")</f>
        <v>2008</v>
      </c>
      <c r="G30" t="s">
        <v>36</v>
      </c>
      <c r="H30">
        <f>COUNTIFS(Table1[UIC],Table3[[#This Row],[UIC]],Table1[Month],Table3[#Headers],Table1[Year],"2010")</f>
        <v>10</v>
      </c>
      <c r="I30">
        <f>COUNTIFS(Table1[UIC],Table3[[#This Row],[UIC]],Table1[Month],Table3[#Headers],Table1[Year],"2010")</f>
        <v>6</v>
      </c>
      <c r="J30">
        <f>COUNTIFS(Table1[UIC],Table3[[#This Row],[UIC]],Table1[Month],Table3[#Headers],Table1[Year],"2010")</f>
        <v>2</v>
      </c>
      <c r="K30">
        <f>COUNTIFS(Table1[UIC],Table3[[#This Row],[UIC]],Table1[Month],Table3[#Headers],Table1[Year],"2010")</f>
        <v>0</v>
      </c>
      <c r="L30">
        <f>COUNTIFS(Table1[UIC],Table3[[#This Row],[UIC]],Table1[Month],Table3[#Headers],Table1[Year],"2010")</f>
        <v>10</v>
      </c>
      <c r="M30">
        <f>COUNTIFS(Table1[UIC],Table3[[#This Row],[UIC]],Table1[Month],Table3[#Headers],Table1[Year],"2010")</f>
        <v>8</v>
      </c>
      <c r="N30">
        <f>COUNTIFS(Table1[UIC],Table3[[#This Row],[UIC]],Table1[Month],Table3[#Headers],Table1[Year],"2010")</f>
        <v>1</v>
      </c>
      <c r="O30">
        <f>COUNTIFS(Table1[UIC],Table3[[#This Row],[UIC]],Table1[Month],Table3[#Headers],Table1[Year],"2010")</f>
        <v>10</v>
      </c>
      <c r="P30">
        <f>COUNTIFS(Table1[UIC],Table3[[#This Row],[UIC]],Table1[Month],Table3[#Headers],Table1[Year],"2010")</f>
        <v>7</v>
      </c>
      <c r="Q30">
        <f>COUNTIFS(Table1[UIC],Table3[[#This Row],[UIC]],Table1[Month],Table3[#Headers],Table1[Year],"2010")</f>
        <v>8</v>
      </c>
      <c r="R30">
        <f>COUNTIFS(Table1[UIC],Table3[[#This Row],[UIC]],Table1[Month],Table3[#Headers],Table1[Year],"2010")</f>
        <v>2</v>
      </c>
      <c r="S30">
        <f>COUNTIFS(Table1[UIC],Table3[[#This Row],[UIC]],Table1[Month],Table3[#Headers],Table1[Year],"2010")</f>
        <v>3</v>
      </c>
      <c r="T30">
        <f>COUNTIFS(Table1[UIC],Table3[[#This Row],[UIC]],Table1[Month],Table3[#Headers])</f>
        <v>14</v>
      </c>
      <c r="U30">
        <f ca="1">COUNTIFS(Table1[UIC],Table3[[#This Row],[UIC]],Table1[Year],"&lt;"&amp;Table6[YYear])</f>
        <v>0</v>
      </c>
      <c r="V30">
        <f ca="1">SUM(Table3[[#This Row],[JAN]:[Out of Date]])</f>
        <v>81</v>
      </c>
      <c r="W30">
        <f>COUNTIFS(Table1[UIC],Table3[[#This Row],[UIC]])</f>
        <v>166</v>
      </c>
      <c r="Y30" t="s">
        <v>36</v>
      </c>
      <c r="Z30" s="1">
        <v>10</v>
      </c>
      <c r="AA30" s="1">
        <v>6</v>
      </c>
      <c r="AB30" s="1">
        <v>2</v>
      </c>
      <c r="AC30" s="1">
        <v>10</v>
      </c>
      <c r="AD30" s="1">
        <v>8</v>
      </c>
      <c r="AE30" s="1">
        <v>1</v>
      </c>
      <c r="AF30" s="1">
        <v>10</v>
      </c>
      <c r="AG30" s="1">
        <v>7</v>
      </c>
      <c r="AH30" s="1">
        <v>8</v>
      </c>
      <c r="AI30" s="1">
        <v>2</v>
      </c>
      <c r="AJ30" s="1">
        <v>3</v>
      </c>
      <c r="AK30" s="1">
        <v>67</v>
      </c>
    </row>
    <row r="31" spans="2:37" x14ac:dyDescent="0.2">
      <c r="B31" s="2">
        <v>39754</v>
      </c>
      <c r="C31" t="s">
        <v>36</v>
      </c>
      <c r="D31" t="str">
        <f>TEXT(Table1[[#This Row],[PHA]],"mmm")</f>
        <v>Nov</v>
      </c>
      <c r="E31" t="str">
        <f>TEXT(Table1[[#This Row],[PHA]],"YYYY")</f>
        <v>2008</v>
      </c>
      <c r="G31" t="s">
        <v>37</v>
      </c>
      <c r="H31">
        <f>COUNTIFS(Table1[UIC],Table3[[#This Row],[UIC]],Table1[Month],Table3[#Headers],Table1[Year],"2010")</f>
        <v>0</v>
      </c>
      <c r="I31">
        <f>COUNTIFS(Table1[UIC],Table3[[#This Row],[UIC]],Table1[Month],Table3[#Headers],Table1[Year],"2010")</f>
        <v>0</v>
      </c>
      <c r="J31">
        <f>COUNTIFS(Table1[UIC],Table3[[#This Row],[UIC]],Table1[Month],Table3[#Headers],Table1[Year],"2010")</f>
        <v>0</v>
      </c>
      <c r="K31">
        <f>COUNTIFS(Table1[UIC],Table3[[#This Row],[UIC]],Table1[Month],Table3[#Headers],Table1[Year],"2010")</f>
        <v>0</v>
      </c>
      <c r="L31">
        <f>COUNTIFS(Table1[UIC],Table3[[#This Row],[UIC]],Table1[Month],Table3[#Headers],Table1[Year],"2010")</f>
        <v>0</v>
      </c>
      <c r="M31">
        <f>COUNTIFS(Table1[UIC],Table3[[#This Row],[UIC]],Table1[Month],Table3[#Headers],Table1[Year],"2010")</f>
        <v>0</v>
      </c>
      <c r="N31">
        <f>COUNTIFS(Table1[UIC],Table3[[#This Row],[UIC]],Table1[Month],Table3[#Headers],Table1[Year],"2010")</f>
        <v>0</v>
      </c>
      <c r="O31">
        <f>COUNTIFS(Table1[UIC],Table3[[#This Row],[UIC]],Table1[Month],Table3[#Headers],Table1[Year],"2010")</f>
        <v>0</v>
      </c>
      <c r="P31">
        <f>COUNTIFS(Table1[UIC],Table3[[#This Row],[UIC]],Table1[Month],Table3[#Headers],Table1[Year],"2010")</f>
        <v>0</v>
      </c>
      <c r="Q31">
        <f>COUNTIFS(Table1[UIC],Table3[[#This Row],[UIC]],Table1[Month],Table3[#Headers],Table1[Year],"2010")</f>
        <v>0</v>
      </c>
      <c r="R31">
        <f>COUNTIFS(Table1[UIC],Table3[[#This Row],[UIC]],Table1[Month],Table3[#Headers],Table1[Year],"2010")</f>
        <v>0</v>
      </c>
      <c r="S31">
        <f>COUNTIFS(Table1[UIC],Table3[[#This Row],[UIC]],Table1[Month],Table3[#Headers],Table1[Year],"2010")</f>
        <v>0</v>
      </c>
      <c r="T31">
        <f>COUNTIFS(Table1[UIC],Table3[[#This Row],[UIC]],Table1[Month],Table3[#Headers])</f>
        <v>0</v>
      </c>
      <c r="U31">
        <f ca="1">COUNTIFS(Table1[UIC],Table3[[#This Row],[UIC]],Table1[Year],"&lt;"&amp;Table6[YYear])</f>
        <v>0</v>
      </c>
      <c r="V31">
        <f ca="1">SUM(Table3[[#This Row],[JAN]:[Out of Date]])</f>
        <v>0</v>
      </c>
      <c r="W31">
        <f>COUNTIFS(Table1[UIC],Table3[[#This Row],[UIC]])</f>
        <v>0</v>
      </c>
      <c r="Y31" t="s">
        <v>13</v>
      </c>
      <c r="Z31" s="1">
        <v>1</v>
      </c>
      <c r="AA31" s="1"/>
      <c r="AB31" s="1">
        <v>2</v>
      </c>
      <c r="AC31" s="1">
        <v>3</v>
      </c>
      <c r="AD31" s="1">
        <v>2</v>
      </c>
      <c r="AE31" s="1"/>
      <c r="AF31" s="1"/>
      <c r="AG31" s="1">
        <v>4</v>
      </c>
      <c r="AH31" s="1">
        <v>3</v>
      </c>
      <c r="AI31" s="1"/>
      <c r="AJ31" s="1"/>
      <c r="AK31" s="1">
        <v>15</v>
      </c>
    </row>
    <row r="32" spans="2:37" x14ac:dyDescent="0.2">
      <c r="B32" s="2">
        <v>39754</v>
      </c>
      <c r="C32" t="s">
        <v>36</v>
      </c>
      <c r="D32" t="str">
        <f>TEXT(Table1[[#This Row],[PHA]],"mmm")</f>
        <v>Nov</v>
      </c>
      <c r="E32" t="str">
        <f>TEXT(Table1[[#This Row],[PHA]],"YYYY")</f>
        <v>2008</v>
      </c>
      <c r="G32" t="s">
        <v>13</v>
      </c>
      <c r="H32">
        <f>COUNTIFS(Table1[UIC],Table3[[#This Row],[UIC]],Table1[Month],Table3[#Headers],Table1[Year],"2010")</f>
        <v>1</v>
      </c>
      <c r="I32">
        <f>COUNTIFS(Table1[UIC],Table3[[#This Row],[UIC]],Table1[Month],Table3[#Headers],Table1[Year],"2010")</f>
        <v>0</v>
      </c>
      <c r="J32">
        <f>COUNTIFS(Table1[UIC],Table3[[#This Row],[UIC]],Table1[Month],Table3[#Headers],Table1[Year],"2010")</f>
        <v>2</v>
      </c>
      <c r="K32">
        <f>COUNTIFS(Table1[UIC],Table3[[#This Row],[UIC]],Table1[Month],Table3[#Headers],Table1[Year],"2010")</f>
        <v>0</v>
      </c>
      <c r="L32">
        <f>COUNTIFS(Table1[UIC],Table3[[#This Row],[UIC]],Table1[Month],Table3[#Headers],Table1[Year],"2010")</f>
        <v>3</v>
      </c>
      <c r="M32">
        <f>COUNTIFS(Table1[UIC],Table3[[#This Row],[UIC]],Table1[Month],Table3[#Headers],Table1[Year],"2010")</f>
        <v>2</v>
      </c>
      <c r="N32">
        <f>COUNTIFS(Table1[UIC],Table3[[#This Row],[UIC]],Table1[Month],Table3[#Headers],Table1[Year],"2010")</f>
        <v>0</v>
      </c>
      <c r="O32">
        <f>COUNTIFS(Table1[UIC],Table3[[#This Row],[UIC]],Table1[Month],Table3[#Headers],Table1[Year],"2010")</f>
        <v>0</v>
      </c>
      <c r="P32">
        <f>COUNTIFS(Table1[UIC],Table3[[#This Row],[UIC]],Table1[Month],Table3[#Headers],Table1[Year],"2010")</f>
        <v>4</v>
      </c>
      <c r="Q32">
        <f>COUNTIFS(Table1[UIC],Table3[[#This Row],[UIC]],Table1[Month],Table3[#Headers],Table1[Year],"2010")</f>
        <v>3</v>
      </c>
      <c r="R32">
        <f>COUNTIFS(Table1[UIC],Table3[[#This Row],[UIC]],Table1[Month],Table3[#Headers],Table1[Year],"2010")</f>
        <v>0</v>
      </c>
      <c r="S32">
        <f>COUNTIFS(Table1[UIC],Table3[[#This Row],[UIC]],Table1[Month],Table3[#Headers],Table1[Year],"2010")</f>
        <v>0</v>
      </c>
      <c r="T32">
        <f>COUNTIFS(Table1[UIC],Table3[[#This Row],[UIC]],Table1[Month],Table3[#Headers])</f>
        <v>1</v>
      </c>
      <c r="U32">
        <f ca="1">COUNTIFS(Table1[UIC],Table3[[#This Row],[UIC]],Table1[Year],"&lt;"&amp;Table6[YYear])</f>
        <v>0</v>
      </c>
      <c r="V32">
        <f ca="1">SUM(Table3[[#This Row],[JAN]:[Out of Date]])</f>
        <v>16</v>
      </c>
      <c r="W32">
        <f>COUNTIFS(Table1[UIC],Table3[[#This Row],[UIC]])</f>
        <v>35</v>
      </c>
      <c r="Y32" t="s">
        <v>18</v>
      </c>
      <c r="Z32" s="1">
        <v>1</v>
      </c>
      <c r="AA32" s="1"/>
      <c r="AB32" s="1"/>
      <c r="AC32" s="1">
        <v>10</v>
      </c>
      <c r="AD32" s="1">
        <v>1</v>
      </c>
      <c r="AE32" s="1"/>
      <c r="AF32" s="1"/>
      <c r="AG32" s="1"/>
      <c r="AH32" s="1"/>
      <c r="AI32" s="1">
        <v>1</v>
      </c>
      <c r="AJ32" s="1"/>
      <c r="AK32" s="1">
        <v>13</v>
      </c>
    </row>
    <row r="33" spans="2:38" x14ac:dyDescent="0.2">
      <c r="B33" s="2">
        <v>39754</v>
      </c>
      <c r="C33" t="s">
        <v>36</v>
      </c>
      <c r="D33" t="str">
        <f>TEXT(Table1[[#This Row],[PHA]],"mmm")</f>
        <v>Nov</v>
      </c>
      <c r="E33" t="str">
        <f>TEXT(Table1[[#This Row],[PHA]],"YYYY")</f>
        <v>2008</v>
      </c>
      <c r="G33" t="s">
        <v>18</v>
      </c>
      <c r="H33">
        <f>COUNTIFS(Table1[UIC],Table3[[#This Row],[UIC]],Table1[Month],Table3[#Headers],Table1[Year],"2010")</f>
        <v>1</v>
      </c>
      <c r="I33">
        <f>COUNTIFS(Table1[UIC],Table3[[#This Row],[UIC]],Table1[Month],Table3[#Headers],Table1[Year],"2010")</f>
        <v>0</v>
      </c>
      <c r="J33">
        <f>COUNTIFS(Table1[UIC],Table3[[#This Row],[UIC]],Table1[Month],Table3[#Headers],Table1[Year],"2010")</f>
        <v>0</v>
      </c>
      <c r="K33">
        <f>COUNTIFS(Table1[UIC],Table3[[#This Row],[UIC]],Table1[Month],Table3[#Headers],Table1[Year],"2010")</f>
        <v>0</v>
      </c>
      <c r="L33">
        <f>COUNTIFS(Table1[UIC],Table3[[#This Row],[UIC]],Table1[Month],Table3[#Headers],Table1[Year],"2010")</f>
        <v>10</v>
      </c>
      <c r="M33">
        <f>COUNTIFS(Table1[UIC],Table3[[#This Row],[UIC]],Table1[Month],Table3[#Headers],Table1[Year],"2010")</f>
        <v>1</v>
      </c>
      <c r="N33">
        <f>COUNTIFS(Table1[UIC],Table3[[#This Row],[UIC]],Table1[Month],Table3[#Headers],Table1[Year],"2010")</f>
        <v>0</v>
      </c>
      <c r="O33">
        <f>COUNTIFS(Table1[UIC],Table3[[#This Row],[UIC]],Table1[Month],Table3[#Headers],Table1[Year],"2010")</f>
        <v>0</v>
      </c>
      <c r="P33">
        <f>COUNTIFS(Table1[UIC],Table3[[#This Row],[UIC]],Table1[Month],Table3[#Headers],Table1[Year],"2010")</f>
        <v>0</v>
      </c>
      <c r="Q33">
        <f>COUNTIFS(Table1[UIC],Table3[[#This Row],[UIC]],Table1[Month],Table3[#Headers],Table1[Year],"2010")</f>
        <v>0</v>
      </c>
      <c r="R33">
        <f>COUNTIFS(Table1[UIC],Table3[[#This Row],[UIC]],Table1[Month],Table3[#Headers],Table1[Year],"2010")</f>
        <v>1</v>
      </c>
      <c r="S33">
        <f>COUNTIFS(Table1[UIC],Table3[[#This Row],[UIC]],Table1[Month],Table3[#Headers],Table1[Year],"2010")</f>
        <v>0</v>
      </c>
      <c r="T33">
        <f>COUNTIFS(Table1[UIC],Table3[[#This Row],[UIC]],Table1[Month],Table3[#Headers])</f>
        <v>0</v>
      </c>
      <c r="U33">
        <f ca="1">COUNTIFS(Table1[UIC],Table3[[#This Row],[UIC]],Table1[Year],"&lt;"&amp;Table6[YYear])</f>
        <v>0</v>
      </c>
      <c r="V33">
        <f ca="1">SUM(Table3[[#This Row],[JAN]:[Out of Date]])</f>
        <v>13</v>
      </c>
      <c r="W33">
        <f>COUNTIFS(Table1[UIC],Table3[[#This Row],[UIC]])</f>
        <v>31</v>
      </c>
      <c r="Y33" t="s">
        <v>46</v>
      </c>
      <c r="Z33" s="1">
        <v>3</v>
      </c>
      <c r="AA33" s="1">
        <v>4</v>
      </c>
      <c r="AB33" s="1"/>
      <c r="AC33" s="1">
        <v>2</v>
      </c>
      <c r="AD33" s="1">
        <v>2</v>
      </c>
      <c r="AE33" s="1"/>
      <c r="AF33" s="1">
        <v>12</v>
      </c>
      <c r="AG33" s="1">
        <v>4</v>
      </c>
      <c r="AH33" s="1">
        <v>2</v>
      </c>
      <c r="AI33" s="1"/>
      <c r="AJ33" s="1"/>
      <c r="AK33" s="1">
        <v>29</v>
      </c>
    </row>
    <row r="34" spans="2:38" x14ac:dyDescent="0.2">
      <c r="B34" s="2">
        <v>39754</v>
      </c>
      <c r="C34" t="s">
        <v>36</v>
      </c>
      <c r="D34" t="str">
        <f>TEXT(Table1[[#This Row],[PHA]],"mmm")</f>
        <v>Nov</v>
      </c>
      <c r="E34" t="str">
        <f>TEXT(Table1[[#This Row],[PHA]],"YYYY")</f>
        <v>2008</v>
      </c>
      <c r="G34" t="s">
        <v>46</v>
      </c>
      <c r="H34">
        <f>COUNTIFS(Table1[UIC],Table3[[#This Row],[UIC]],Table1[Month],Table3[#Headers],Table1[Year],"2010")</f>
        <v>3</v>
      </c>
      <c r="I34">
        <f>COUNTIFS(Table1[UIC],Table3[[#This Row],[UIC]],Table1[Month],Table3[#Headers],Table1[Year],"2010")</f>
        <v>4</v>
      </c>
      <c r="J34">
        <f>COUNTIFS(Table1[UIC],Table3[[#This Row],[UIC]],Table1[Month],Table3[#Headers],Table1[Year],"2010")</f>
        <v>0</v>
      </c>
      <c r="K34">
        <f>COUNTIFS(Table1[UIC],Table3[[#This Row],[UIC]],Table1[Month],Table3[#Headers],Table1[Year],"2010")</f>
        <v>0</v>
      </c>
      <c r="L34">
        <f>COUNTIFS(Table1[UIC],Table3[[#This Row],[UIC]],Table1[Month],Table3[#Headers],Table1[Year],"2010")</f>
        <v>2</v>
      </c>
      <c r="M34">
        <f>COUNTIFS(Table1[UIC],Table3[[#This Row],[UIC]],Table1[Month],Table3[#Headers],Table1[Year],"2010")</f>
        <v>2</v>
      </c>
      <c r="N34">
        <f>COUNTIFS(Table1[UIC],Table3[[#This Row],[UIC]],Table1[Month],Table3[#Headers],Table1[Year],"2010")</f>
        <v>0</v>
      </c>
      <c r="O34">
        <f>COUNTIFS(Table1[UIC],Table3[[#This Row],[UIC]],Table1[Month],Table3[#Headers],Table1[Year],"2010")</f>
        <v>12</v>
      </c>
      <c r="P34">
        <f>COUNTIFS(Table1[UIC],Table3[[#This Row],[UIC]],Table1[Month],Table3[#Headers],Table1[Year],"2010")</f>
        <v>4</v>
      </c>
      <c r="Q34">
        <f>COUNTIFS(Table1[UIC],Table3[[#This Row],[UIC]],Table1[Month],Table3[#Headers],Table1[Year],"2010")</f>
        <v>2</v>
      </c>
      <c r="R34">
        <f>COUNTIFS(Table1[UIC],Table3[[#This Row],[UIC]],Table1[Month],Table3[#Headers],Table1[Year],"2010")</f>
        <v>0</v>
      </c>
      <c r="S34">
        <f>COUNTIFS(Table1[UIC],Table3[[#This Row],[UIC]],Table1[Month],Table3[#Headers],Table1[Year],"2010")</f>
        <v>0</v>
      </c>
      <c r="T34">
        <f>COUNTIFS(Table1[UIC],Table3[[#This Row],[UIC]],Table1[Month],Table3[#Headers])</f>
        <v>3</v>
      </c>
      <c r="U34">
        <f ca="1">COUNTIFS(Table1[UIC],Table3[[#This Row],[UIC]],Table1[Year],"&lt;"&amp;Table6[YYear])</f>
        <v>0</v>
      </c>
      <c r="V34">
        <f ca="1">SUM(Table3[[#This Row],[JAN]:[Out of Date]])</f>
        <v>32</v>
      </c>
      <c r="W34">
        <f>COUNTIFS(Table1[UIC],Table3[[#This Row],[UIC]])</f>
        <v>40</v>
      </c>
      <c r="Y34" t="s">
        <v>38</v>
      </c>
      <c r="Z34" s="1">
        <v>4</v>
      </c>
      <c r="AA34" s="1">
        <v>7</v>
      </c>
      <c r="AB34" s="1"/>
      <c r="AC34" s="1">
        <v>3</v>
      </c>
      <c r="AD34" s="1">
        <v>3</v>
      </c>
      <c r="AE34" s="1">
        <v>1</v>
      </c>
      <c r="AF34" s="1">
        <v>2</v>
      </c>
      <c r="AG34" s="1"/>
      <c r="AH34" s="1"/>
      <c r="AI34" s="1">
        <v>2</v>
      </c>
      <c r="AJ34" s="1">
        <v>2</v>
      </c>
      <c r="AK34" s="1">
        <v>24</v>
      </c>
    </row>
    <row r="35" spans="2:38" x14ac:dyDescent="0.2">
      <c r="B35" s="2">
        <v>39754</v>
      </c>
      <c r="C35" t="s">
        <v>36</v>
      </c>
      <c r="D35" t="str">
        <f>TEXT(Table1[[#This Row],[PHA]],"mmm")</f>
        <v>Nov</v>
      </c>
      <c r="E35" t="str">
        <f>TEXT(Table1[[#This Row],[PHA]],"YYYY")</f>
        <v>2008</v>
      </c>
      <c r="G35" t="s">
        <v>38</v>
      </c>
      <c r="H35">
        <f>COUNTIFS(Table1[UIC],Table3[[#This Row],[UIC]],Table1[Month],Table3[#Headers],Table1[Year],"2010")</f>
        <v>4</v>
      </c>
      <c r="I35">
        <f>COUNTIFS(Table1[UIC],Table3[[#This Row],[UIC]],Table1[Month],Table3[#Headers],Table1[Year],"2010")</f>
        <v>7</v>
      </c>
      <c r="J35">
        <f>COUNTIFS(Table1[UIC],Table3[[#This Row],[UIC]],Table1[Month],Table3[#Headers],Table1[Year],"2010")</f>
        <v>0</v>
      </c>
      <c r="K35">
        <f>COUNTIFS(Table1[UIC],Table3[[#This Row],[UIC]],Table1[Month],Table3[#Headers],Table1[Year],"2010")</f>
        <v>0</v>
      </c>
      <c r="L35">
        <f>COUNTIFS(Table1[UIC],Table3[[#This Row],[UIC]],Table1[Month],Table3[#Headers],Table1[Year],"2010")</f>
        <v>3</v>
      </c>
      <c r="M35">
        <f>COUNTIFS(Table1[UIC],Table3[[#This Row],[UIC]],Table1[Month],Table3[#Headers],Table1[Year],"2010")</f>
        <v>3</v>
      </c>
      <c r="N35">
        <f>COUNTIFS(Table1[UIC],Table3[[#This Row],[UIC]],Table1[Month],Table3[#Headers],Table1[Year],"2010")</f>
        <v>1</v>
      </c>
      <c r="O35">
        <f>COUNTIFS(Table1[UIC],Table3[[#This Row],[UIC]],Table1[Month],Table3[#Headers],Table1[Year],"2010")</f>
        <v>2</v>
      </c>
      <c r="P35">
        <f>COUNTIFS(Table1[UIC],Table3[[#This Row],[UIC]],Table1[Month],Table3[#Headers],Table1[Year],"2010")</f>
        <v>0</v>
      </c>
      <c r="Q35">
        <f>COUNTIFS(Table1[UIC],Table3[[#This Row],[UIC]],Table1[Month],Table3[#Headers],Table1[Year],"2010")</f>
        <v>0</v>
      </c>
      <c r="R35">
        <f>COUNTIFS(Table1[UIC],Table3[[#This Row],[UIC]],Table1[Month],Table3[#Headers],Table1[Year],"2010")</f>
        <v>2</v>
      </c>
      <c r="S35">
        <f>COUNTIFS(Table1[UIC],Table3[[#This Row],[UIC]],Table1[Month],Table3[#Headers],Table1[Year],"2010")</f>
        <v>2</v>
      </c>
      <c r="T35">
        <f>COUNTIFS(Table1[UIC],Table3[[#This Row],[UIC]],Table1[Month],Table3[#Headers])</f>
        <v>1</v>
      </c>
      <c r="U35">
        <f ca="1">COUNTIFS(Table1[UIC],Table3[[#This Row],[UIC]],Table1[Year],"&lt;"&amp;Table6[YYear])</f>
        <v>0</v>
      </c>
      <c r="V35">
        <f ca="1">SUM(Table3[[#This Row],[JAN]:[Out of Date]])</f>
        <v>25</v>
      </c>
      <c r="W35">
        <f>COUNTIFS(Table1[UIC],Table3[[#This Row],[UIC]])</f>
        <v>37</v>
      </c>
      <c r="Y35" t="s">
        <v>39</v>
      </c>
      <c r="Z35" s="1">
        <v>1</v>
      </c>
      <c r="AA35" s="1">
        <v>2</v>
      </c>
      <c r="AB35" s="1"/>
      <c r="AC35" s="1">
        <v>1</v>
      </c>
      <c r="AD35" s="1"/>
      <c r="AE35" s="1"/>
      <c r="AF35" s="1"/>
      <c r="AG35" s="1"/>
      <c r="AH35" s="1"/>
      <c r="AI35" s="1"/>
      <c r="AJ35" s="1"/>
      <c r="AK35" s="1">
        <v>4</v>
      </c>
    </row>
    <row r="36" spans="2:38" x14ac:dyDescent="0.2">
      <c r="B36" s="2">
        <v>39754</v>
      </c>
      <c r="C36" t="s">
        <v>36</v>
      </c>
      <c r="D36" t="str">
        <f>TEXT(Table1[[#This Row],[PHA]],"mmm")</f>
        <v>Nov</v>
      </c>
      <c r="E36" t="str">
        <f>TEXT(Table1[[#This Row],[PHA]],"YYYY")</f>
        <v>2008</v>
      </c>
      <c r="G36" t="s">
        <v>39</v>
      </c>
      <c r="H36">
        <f>COUNTIFS(Table1[UIC],Table3[[#This Row],[UIC]],Table1[Month],Table3[#Headers],Table1[Year],"2010")</f>
        <v>1</v>
      </c>
      <c r="I36">
        <f>COUNTIFS(Table1[UIC],Table3[[#This Row],[UIC]],Table1[Month],Table3[#Headers],Table1[Year],"2010")</f>
        <v>2</v>
      </c>
      <c r="J36">
        <f>COUNTIFS(Table1[UIC],Table3[[#This Row],[UIC]],Table1[Month],Table3[#Headers],Table1[Year],"2010")</f>
        <v>0</v>
      </c>
      <c r="K36">
        <f>COUNTIFS(Table1[UIC],Table3[[#This Row],[UIC]],Table1[Month],Table3[#Headers],Table1[Year],"2010")</f>
        <v>0</v>
      </c>
      <c r="L36">
        <f>COUNTIFS(Table1[UIC],Table3[[#This Row],[UIC]],Table1[Month],Table3[#Headers],Table1[Year],"2010")</f>
        <v>1</v>
      </c>
      <c r="M36">
        <f>COUNTIFS(Table1[UIC],Table3[[#This Row],[UIC]],Table1[Month],Table3[#Headers],Table1[Year],"2010")</f>
        <v>0</v>
      </c>
      <c r="N36">
        <f>COUNTIFS(Table1[UIC],Table3[[#This Row],[UIC]],Table1[Month],Table3[#Headers],Table1[Year],"2010")</f>
        <v>0</v>
      </c>
      <c r="O36">
        <f>COUNTIFS(Table1[UIC],Table3[[#This Row],[UIC]],Table1[Month],Table3[#Headers],Table1[Year],"2010")</f>
        <v>0</v>
      </c>
      <c r="P36">
        <f>COUNTIFS(Table1[UIC],Table3[[#This Row],[UIC]],Table1[Month],Table3[#Headers],Table1[Year],"2010")</f>
        <v>0</v>
      </c>
      <c r="Q36">
        <f>COUNTIFS(Table1[UIC],Table3[[#This Row],[UIC]],Table1[Month],Table3[#Headers],Table1[Year],"2010")</f>
        <v>0</v>
      </c>
      <c r="R36">
        <f>COUNTIFS(Table1[UIC],Table3[[#This Row],[UIC]],Table1[Month],Table3[#Headers],Table1[Year],"2010")</f>
        <v>0</v>
      </c>
      <c r="S36">
        <f>COUNTIFS(Table1[UIC],Table3[[#This Row],[UIC]],Table1[Month],Table3[#Headers],Table1[Year],"2010")</f>
        <v>0</v>
      </c>
      <c r="T36">
        <f>COUNTIFS(Table1[UIC],Table3[[#This Row],[UIC]],Table1[Month],Table3[#Headers])</f>
        <v>0</v>
      </c>
      <c r="U36">
        <f ca="1">COUNTIFS(Table1[UIC],Table3[[#This Row],[UIC]],Table1[Year],"&lt;"&amp;Table6[YYear])</f>
        <v>0</v>
      </c>
      <c r="V36">
        <f ca="1">SUM(Table3[[#This Row],[JAN]:[Out of Date]])</f>
        <v>4</v>
      </c>
      <c r="W36">
        <f>COUNTIFS(Table1[UIC],Table3[[#This Row],[UIC]])</f>
        <v>4</v>
      </c>
      <c r="Y36" t="s">
        <v>19</v>
      </c>
      <c r="Z36" s="1"/>
      <c r="AA36" s="1"/>
      <c r="AB36" s="1"/>
      <c r="AC36" s="1"/>
      <c r="AD36" s="1"/>
      <c r="AE36" s="1"/>
      <c r="AF36" s="1">
        <v>1</v>
      </c>
      <c r="AG36" s="1"/>
      <c r="AH36" s="1"/>
      <c r="AI36" s="1"/>
      <c r="AJ36" s="1"/>
      <c r="AK36" s="1">
        <v>1</v>
      </c>
    </row>
    <row r="37" spans="2:38" x14ac:dyDescent="0.2">
      <c r="B37" s="2">
        <v>39754</v>
      </c>
      <c r="C37" t="s">
        <v>36</v>
      </c>
      <c r="D37" t="str">
        <f>TEXT(Table1[[#This Row],[PHA]],"mmm")</f>
        <v>Nov</v>
      </c>
      <c r="E37" t="str">
        <f>TEXT(Table1[[#This Row],[PHA]],"YYYY")</f>
        <v>2008</v>
      </c>
      <c r="G37" t="s">
        <v>19</v>
      </c>
      <c r="H37">
        <f>COUNTIFS(Table1[UIC],Table3[[#This Row],[UIC]],Table1[Month],Table3[#Headers],Table1[Year],"2010")</f>
        <v>0</v>
      </c>
      <c r="I37">
        <f>COUNTIFS(Table1[UIC],Table3[[#This Row],[UIC]],Table1[Month],Table3[#Headers],Table1[Year],"2010")</f>
        <v>0</v>
      </c>
      <c r="J37">
        <f>COUNTIFS(Table1[UIC],Table3[[#This Row],[UIC]],Table1[Month],Table3[#Headers],Table1[Year],"2010")</f>
        <v>0</v>
      </c>
      <c r="K37">
        <f>COUNTIFS(Table1[UIC],Table3[[#This Row],[UIC]],Table1[Month],Table3[#Headers],Table1[Year],"2010")</f>
        <v>0</v>
      </c>
      <c r="L37">
        <f>COUNTIFS(Table1[UIC],Table3[[#This Row],[UIC]],Table1[Month],Table3[#Headers],Table1[Year],"2010")</f>
        <v>0</v>
      </c>
      <c r="M37">
        <f>COUNTIFS(Table1[UIC],Table3[[#This Row],[UIC]],Table1[Month],Table3[#Headers],Table1[Year],"2010")</f>
        <v>0</v>
      </c>
      <c r="N37">
        <f>COUNTIFS(Table1[UIC],Table3[[#This Row],[UIC]],Table1[Month],Table3[#Headers],Table1[Year],"2010")</f>
        <v>0</v>
      </c>
      <c r="O37">
        <f>COUNTIFS(Table1[UIC],Table3[[#This Row],[UIC]],Table1[Month],Table3[#Headers],Table1[Year],"2010")</f>
        <v>1</v>
      </c>
      <c r="P37">
        <f>COUNTIFS(Table1[UIC],Table3[[#This Row],[UIC]],Table1[Month],Table3[#Headers],Table1[Year],"2010")</f>
        <v>0</v>
      </c>
      <c r="Q37">
        <f>COUNTIFS(Table1[UIC],Table3[[#This Row],[UIC]],Table1[Month],Table3[#Headers],Table1[Year],"2010")</f>
        <v>0</v>
      </c>
      <c r="R37">
        <f>COUNTIFS(Table1[UIC],Table3[[#This Row],[UIC]],Table1[Month],Table3[#Headers],Table1[Year],"2010")</f>
        <v>0</v>
      </c>
      <c r="S37">
        <f>COUNTIFS(Table1[UIC],Table3[[#This Row],[UIC]],Table1[Month],Table3[#Headers],Table1[Year],"2010")</f>
        <v>0</v>
      </c>
      <c r="T37">
        <f>COUNTIFS(Table1[UIC],Table3[[#This Row],[UIC]],Table1[Month],Table3[#Headers])</f>
        <v>1</v>
      </c>
      <c r="U37">
        <f ca="1">COUNTIFS(Table1[UIC],Table3[[#This Row],[UIC]],Table1[Year],"&lt;"&amp;Table6[YYear])</f>
        <v>0</v>
      </c>
      <c r="V37">
        <f ca="1">SUM(Table3[[#This Row],[JAN]:[Out of Date]])</f>
        <v>2</v>
      </c>
      <c r="W37">
        <f>COUNTIFS(Table1[UIC],Table3[[#This Row],[UIC]])</f>
        <v>7</v>
      </c>
      <c r="Y37" t="s">
        <v>20</v>
      </c>
      <c r="Z37" s="1">
        <v>1</v>
      </c>
      <c r="AA37" s="1">
        <v>1</v>
      </c>
      <c r="AB37" s="1"/>
      <c r="AC37" s="1"/>
      <c r="AD37" s="1">
        <v>2</v>
      </c>
      <c r="AE37" s="1"/>
      <c r="AF37" s="1">
        <v>1</v>
      </c>
      <c r="AG37" s="1">
        <v>2</v>
      </c>
      <c r="AH37" s="1">
        <v>3</v>
      </c>
      <c r="AI37" s="1">
        <v>1</v>
      </c>
      <c r="AJ37" s="1"/>
      <c r="AK37" s="1">
        <v>11</v>
      </c>
    </row>
    <row r="38" spans="2:38" x14ac:dyDescent="0.2">
      <c r="B38" s="2">
        <v>39754</v>
      </c>
      <c r="C38" t="s">
        <v>36</v>
      </c>
      <c r="D38" t="str">
        <f>TEXT(Table1[[#This Row],[PHA]],"mmm")</f>
        <v>Nov</v>
      </c>
      <c r="E38" t="str">
        <f>TEXT(Table1[[#This Row],[PHA]],"YYYY")</f>
        <v>2008</v>
      </c>
      <c r="G38" t="s">
        <v>20</v>
      </c>
      <c r="H38">
        <f>COUNTIFS(Table1[UIC],Table3[[#This Row],[UIC]],Table1[Month],Table3[#Headers],Table1[Year],"2010")</f>
        <v>1</v>
      </c>
      <c r="I38">
        <f>COUNTIFS(Table1[UIC],Table3[[#This Row],[UIC]],Table1[Month],Table3[#Headers],Table1[Year],"2010")</f>
        <v>1</v>
      </c>
      <c r="J38">
        <f>COUNTIFS(Table1[UIC],Table3[[#This Row],[UIC]],Table1[Month],Table3[#Headers],Table1[Year],"2010")</f>
        <v>0</v>
      </c>
      <c r="K38">
        <f>COUNTIFS(Table1[UIC],Table3[[#This Row],[UIC]],Table1[Month],Table3[#Headers],Table1[Year],"2010")</f>
        <v>0</v>
      </c>
      <c r="L38">
        <f>COUNTIFS(Table1[UIC],Table3[[#This Row],[UIC]],Table1[Month],Table3[#Headers],Table1[Year],"2010")</f>
        <v>0</v>
      </c>
      <c r="M38">
        <f>COUNTIFS(Table1[UIC],Table3[[#This Row],[UIC]],Table1[Month],Table3[#Headers],Table1[Year],"2010")</f>
        <v>2</v>
      </c>
      <c r="N38">
        <f>COUNTIFS(Table1[UIC],Table3[[#This Row],[UIC]],Table1[Month],Table3[#Headers],Table1[Year],"2010")</f>
        <v>0</v>
      </c>
      <c r="O38">
        <f>COUNTIFS(Table1[UIC],Table3[[#This Row],[UIC]],Table1[Month],Table3[#Headers],Table1[Year],"2010")</f>
        <v>1</v>
      </c>
      <c r="P38">
        <f>COUNTIFS(Table1[UIC],Table3[[#This Row],[UIC]],Table1[Month],Table3[#Headers],Table1[Year],"2010")</f>
        <v>2</v>
      </c>
      <c r="Q38">
        <f>COUNTIFS(Table1[UIC],Table3[[#This Row],[UIC]],Table1[Month],Table3[#Headers],Table1[Year],"2010")</f>
        <v>3</v>
      </c>
      <c r="R38">
        <f>COUNTIFS(Table1[UIC],Table3[[#This Row],[UIC]],Table1[Month],Table3[#Headers],Table1[Year],"2010")</f>
        <v>1</v>
      </c>
      <c r="S38">
        <f>COUNTIFS(Table1[UIC],Table3[[#This Row],[UIC]],Table1[Month],Table3[#Headers],Table1[Year],"2010")</f>
        <v>0</v>
      </c>
      <c r="T38">
        <f>COUNTIFS(Table1[UIC],Table3[[#This Row],[UIC]],Table1[Month],Table3[#Headers])</f>
        <v>6</v>
      </c>
      <c r="U38">
        <f ca="1">COUNTIFS(Table1[UIC],Table3[[#This Row],[UIC]],Table1[Year],"&lt;"&amp;Table6[YYear])</f>
        <v>0</v>
      </c>
      <c r="V38">
        <f ca="1">SUM(Table3[[#This Row],[JAN]:[Out of Date]])</f>
        <v>17</v>
      </c>
      <c r="W38">
        <f>COUNTIFS(Table1[UIC],Table3[[#This Row],[UIC]])</f>
        <v>31</v>
      </c>
      <c r="Y38" t="s">
        <v>87</v>
      </c>
      <c r="Z38" s="1">
        <v>23</v>
      </c>
      <c r="AA38" s="1">
        <v>20</v>
      </c>
      <c r="AB38" s="1">
        <v>7</v>
      </c>
      <c r="AC38" s="1">
        <v>31</v>
      </c>
      <c r="AD38" s="1">
        <v>19</v>
      </c>
      <c r="AE38" s="1">
        <v>4</v>
      </c>
      <c r="AF38" s="1">
        <v>26</v>
      </c>
      <c r="AG38" s="1">
        <v>17</v>
      </c>
      <c r="AH38" s="1">
        <v>18</v>
      </c>
      <c r="AI38" s="1">
        <v>6</v>
      </c>
      <c r="AJ38" s="1">
        <v>14</v>
      </c>
      <c r="AK38" s="1">
        <v>185</v>
      </c>
    </row>
    <row r="39" spans="2:38" x14ac:dyDescent="0.2">
      <c r="B39" s="2">
        <v>39754</v>
      </c>
      <c r="C39" t="s">
        <v>36</v>
      </c>
      <c r="D39" t="str">
        <f>TEXT(Table1[[#This Row],[PHA]],"mmm")</f>
        <v>Nov</v>
      </c>
      <c r="E39" t="str">
        <f>TEXT(Table1[[#This Row],[PHA]],"YYYY")</f>
        <v>2008</v>
      </c>
      <c r="G39" t="s">
        <v>16</v>
      </c>
      <c r="H39">
        <f>COUNTIFS(Table1[UIC],Table3[[#This Row],[UIC]],Table1[Month],Table3[#Headers],Table1[Year],"2010")</f>
        <v>0</v>
      </c>
      <c r="I39">
        <f>COUNTIFS(Table1[UIC],Table3[[#This Row],[UIC]],Table1[Month],Table3[#Headers],Table1[Year],"2010")</f>
        <v>0</v>
      </c>
      <c r="J39">
        <f>COUNTIFS(Table1[UIC],Table3[[#This Row],[UIC]],Table1[Month],Table3[#Headers],Table1[Year],"2010")</f>
        <v>0</v>
      </c>
      <c r="K39">
        <f>COUNTIFS(Table1[UIC],Table3[[#This Row],[UIC]],Table1[Month],Table3[#Headers],Table1[Year],"2010")</f>
        <v>0</v>
      </c>
      <c r="L39">
        <f>COUNTIFS(Table1[UIC],Table3[[#This Row],[UIC]],Table1[Month],Table3[#Headers],Table1[Year],"2010")</f>
        <v>0</v>
      </c>
      <c r="M39">
        <f>COUNTIFS(Table1[UIC],Table3[[#This Row],[UIC]],Table1[Month],Table3[#Headers],Table1[Year],"2010")</f>
        <v>0</v>
      </c>
      <c r="N39">
        <f>COUNTIFS(Table1[UIC],Table3[[#This Row],[UIC]],Table1[Month],Table3[#Headers],Table1[Year],"2010")</f>
        <v>0</v>
      </c>
      <c r="O39">
        <f>COUNTIFS(Table1[UIC],Table3[[#This Row],[UIC]],Table1[Month],Table3[#Headers],Table1[Year],"2010")</f>
        <v>0</v>
      </c>
      <c r="P39">
        <f>COUNTIFS(Table1[UIC],Table3[[#This Row],[UIC]],Table1[Month],Table3[#Headers],Table1[Year],"2010")</f>
        <v>0</v>
      </c>
      <c r="Q39">
        <f>COUNTIFS(Table1[UIC],Table3[[#This Row],[UIC]],Table1[Month],Table3[#Headers],Table1[Year],"2010")</f>
        <v>0</v>
      </c>
      <c r="R39">
        <f>COUNTIFS(Table1[UIC],Table3[[#This Row],[UIC]],Table1[Month],Table3[#Headers],Table1[Year],"2010")</f>
        <v>0</v>
      </c>
      <c r="S39">
        <f>COUNTIFS(Table1[UIC],Table3[[#This Row],[UIC]],Table1[Month],Table3[#Headers],Table1[Year],"2010")</f>
        <v>0</v>
      </c>
      <c r="T39">
        <f>COUNTIFS(Table1[UIC],Table3[[#This Row],[UIC]],Table1[Month],Table3[#Headers])</f>
        <v>0</v>
      </c>
      <c r="U39">
        <f ca="1">COUNTIFS(Table1[UIC],Table3[[#This Row],[UIC]],Table1[Year],"&lt;"&amp;Table6[YYear])</f>
        <v>0</v>
      </c>
      <c r="V39">
        <f ca="1">SUM(Table3[[#This Row],[JAN]:[Out of Date]])</f>
        <v>0</v>
      </c>
      <c r="W39">
        <f>COUNTIFS(Table1[UIC],Table3[[#This Row],[UIC]])</f>
        <v>0</v>
      </c>
    </row>
    <row r="40" spans="2:38" x14ac:dyDescent="0.2">
      <c r="B40" s="2">
        <v>39754</v>
      </c>
      <c r="C40" t="s">
        <v>36</v>
      </c>
      <c r="D40" t="str">
        <f>TEXT(Table1[[#This Row],[PHA]],"mmm")</f>
        <v>Nov</v>
      </c>
      <c r="E40" t="str">
        <f>TEXT(Table1[[#This Row],[PHA]],"YYYY")</f>
        <v>2008</v>
      </c>
      <c r="G40" t="s">
        <v>60</v>
      </c>
      <c r="H40">
        <f>SUBTOTAL(109,Table3[JAN])</f>
        <v>23</v>
      </c>
      <c r="I40">
        <f>SUBTOTAL(109,Table3[FEB])</f>
        <v>20</v>
      </c>
      <c r="J40">
        <f>SUBTOTAL(109,Table3[MAR])</f>
        <v>7</v>
      </c>
      <c r="K40">
        <f>SUBTOTAL(109,Table3[APR])</f>
        <v>0</v>
      </c>
      <c r="L40">
        <f>SUBTOTAL(109,Table3[MAY])</f>
        <v>31</v>
      </c>
      <c r="M40">
        <f>SUBTOTAL(109,Table3[JUN])</f>
        <v>19</v>
      </c>
      <c r="N40">
        <f>SUBTOTAL(109,Table3[JUL])</f>
        <v>4</v>
      </c>
      <c r="O40">
        <f>SUBTOTAL(109,Table3[AUG])</f>
        <v>26</v>
      </c>
      <c r="P40">
        <f>SUBTOTAL(109,Table3[SEP])</f>
        <v>17</v>
      </c>
      <c r="Q40">
        <f>SUBTOTAL(109,Table3[OCT])</f>
        <v>18</v>
      </c>
      <c r="R40">
        <f>SUBTOTAL(109,Table3[NOV])</f>
        <v>6</v>
      </c>
      <c r="S40">
        <f>SUBTOTAL(109,Table3[DEC])</f>
        <v>14</v>
      </c>
      <c r="T40">
        <f>SUBTOTAL(109,Table3[No Record])</f>
        <v>27</v>
      </c>
      <c r="U40">
        <f ca="1">SUBTOTAL(109,Table3[Out of Date])</f>
        <v>0</v>
      </c>
      <c r="V40">
        <f ca="1">SUBTOTAL(109,Table3[Total])</f>
        <v>212</v>
      </c>
      <c r="W40">
        <f>SUBTOTAL(109,Table3[Checksum])</f>
        <v>377</v>
      </c>
    </row>
    <row r="41" spans="2:38" x14ac:dyDescent="0.2">
      <c r="B41" s="2">
        <v>39754</v>
      </c>
      <c r="C41" t="s">
        <v>36</v>
      </c>
      <c r="D41" t="str">
        <f>TEXT(Table1[[#This Row],[PHA]],"mmm")</f>
        <v>Nov</v>
      </c>
      <c r="E41" t="str">
        <f>TEXT(Table1[[#This Row],[PHA]],"YYYY")</f>
        <v>2008</v>
      </c>
    </row>
    <row r="42" spans="2:38" ht="15" x14ac:dyDescent="0.25">
      <c r="B42" s="2">
        <v>39754</v>
      </c>
      <c r="C42" t="s">
        <v>36</v>
      </c>
      <c r="D42" t="str">
        <f>TEXT(Table1[[#This Row],[PHA]],"mmm")</f>
        <v>Nov</v>
      </c>
      <c r="E42" t="str">
        <f>TEXT(Table1[[#This Row],[PHA]],"YYYY")</f>
        <v>2008</v>
      </c>
      <c r="G42" s="3" t="s">
        <v>83</v>
      </c>
      <c r="Y42" s="3" t="s">
        <v>110</v>
      </c>
    </row>
    <row r="43" spans="2:38" x14ac:dyDescent="0.2">
      <c r="B43" s="2">
        <v>39755</v>
      </c>
      <c r="C43" t="s">
        <v>36</v>
      </c>
      <c r="D43" t="str">
        <f>TEXT(Table1[[#This Row],[PHA]],"mmm")</f>
        <v>Nov</v>
      </c>
      <c r="E43" t="str">
        <f>TEXT(Table1[[#This Row],[PHA]],"YYYY")</f>
        <v>2008</v>
      </c>
      <c r="G43" t="s">
        <v>0</v>
      </c>
      <c r="H43" t="s">
        <v>50</v>
      </c>
      <c r="I43" t="s">
        <v>51</v>
      </c>
      <c r="J43" t="s">
        <v>52</v>
      </c>
      <c r="K43" t="s">
        <v>53</v>
      </c>
      <c r="L43" t="s">
        <v>54</v>
      </c>
      <c r="M43" t="s">
        <v>55</v>
      </c>
      <c r="N43" t="s">
        <v>56</v>
      </c>
      <c r="O43" t="s">
        <v>57</v>
      </c>
      <c r="P43" t="s">
        <v>58</v>
      </c>
      <c r="Q43" t="s">
        <v>47</v>
      </c>
      <c r="R43" t="s">
        <v>48</v>
      </c>
      <c r="S43" t="s">
        <v>49</v>
      </c>
      <c r="T43" t="s">
        <v>75</v>
      </c>
      <c r="U43" t="s">
        <v>76</v>
      </c>
      <c r="V43" t="s">
        <v>60</v>
      </c>
      <c r="W43" t="s">
        <v>61</v>
      </c>
      <c r="Y43" s="4" t="s">
        <v>94</v>
      </c>
      <c r="Z43" s="4" t="s">
        <v>74</v>
      </c>
      <c r="AA43" s="4" t="s">
        <v>59</v>
      </c>
    </row>
    <row r="44" spans="2:38" x14ac:dyDescent="0.2">
      <c r="B44" s="2">
        <v>39758</v>
      </c>
      <c r="C44" t="s">
        <v>38</v>
      </c>
      <c r="D44" t="str">
        <f>TEXT(Table1[[#This Row],[PHA]],"mmm")</f>
        <v>Nov</v>
      </c>
      <c r="E44" t="str">
        <f>TEXT(Table1[[#This Row],[PHA]],"YYYY")</f>
        <v>2008</v>
      </c>
      <c r="G44" t="s">
        <v>29</v>
      </c>
      <c r="H44">
        <f>COUNTIFS(Table1[UIC],Table4[[#This Row],[UIC]],Table1[Month],Table4[#Headers],Table1[Year],"2010")</f>
        <v>29</v>
      </c>
      <c r="I44">
        <f>COUNTIFS(Table1[UIC],Table4[[#This Row],[UIC]],Table1[Month],Table4[#Headers],Table1[Year],"2010")</f>
        <v>7</v>
      </c>
      <c r="J44">
        <f>COUNTIFS(Table1[UIC],Table4[[#This Row],[UIC]],Table1[Month],Table4[#Headers],Table1[Year],"2010")</f>
        <v>1</v>
      </c>
      <c r="K44">
        <f>COUNTIFS(Table1[UIC],Table4[[#This Row],[UIC]],Table1[Month],Table4[#Headers],Table1[Year],"2010")</f>
        <v>0</v>
      </c>
      <c r="L44">
        <f>COUNTIFS(Table1[UIC],Table4[[#This Row],[UIC]],Table1[Month],Table4[#Headers],Table1[Year],"2010")</f>
        <v>1</v>
      </c>
      <c r="M44">
        <f>COUNTIFS(Table1[UIC],Table4[[#This Row],[UIC]],Table1[Month],Table4[#Headers],Table1[Year],"2010")</f>
        <v>0</v>
      </c>
      <c r="N44">
        <f>COUNTIFS(Table1[UIC],Table4[[#This Row],[UIC]],Table1[Month],Table4[#Headers],Table1[Year],"2010")</f>
        <v>1</v>
      </c>
      <c r="O44">
        <f>COUNTIFS(Table1[UIC],Table4[[#This Row],[UIC]],Table1[Month],Table4[#Headers],Table1[Year],"2010")</f>
        <v>1</v>
      </c>
      <c r="P44">
        <f>COUNTIFS(Table1[UIC],Table4[[#This Row],[UIC]],Table1[Month],Table4[#Headers],Table1[Year],"2010")</f>
        <v>0</v>
      </c>
      <c r="Q44">
        <f>COUNTIFS(Table1[UIC],Table4[[#This Row],[UIC]],Table1[Month],Table4[#Headers],Table1[Year],"2010")</f>
        <v>0</v>
      </c>
      <c r="R44">
        <f>COUNTIFS(Table1[UIC],Table4[[#This Row],[UIC]],Table1[Month],Table4[#Headers],Table1[Year],"2010")</f>
        <v>0</v>
      </c>
      <c r="S44">
        <f>COUNTIFS(Table1[UIC],Table4[[#This Row],[UIC]],Table1[Month],Table4[#Headers],Table1[Year],"2010")</f>
        <v>0</v>
      </c>
      <c r="T44">
        <f>COUNTIFS(Table1[UIC],Table4[[#This Row],[UIC]],Table1[Month],Table4[#Headers])</f>
        <v>33</v>
      </c>
      <c r="U44">
        <f ca="1">COUNTIFS(Table1[UIC],Table4[[#This Row],[UIC]],Table1[Year],"&lt;"&amp;Table6[YYear])</f>
        <v>0</v>
      </c>
      <c r="V44">
        <f ca="1">SUM(Table4[[#This Row],[JAN]:[Out of Date]])</f>
        <v>73</v>
      </c>
      <c r="W44">
        <f>COUNTIFS(Table1[UIC],Table4[[#This Row],[UIC]])</f>
        <v>81</v>
      </c>
      <c r="Z44" t="s">
        <v>92</v>
      </c>
      <c r="AL44" t="s">
        <v>87</v>
      </c>
    </row>
    <row r="45" spans="2:38" x14ac:dyDescent="0.2">
      <c r="B45" s="2">
        <v>39759</v>
      </c>
      <c r="C45" t="s">
        <v>20</v>
      </c>
      <c r="D45" t="str">
        <f>TEXT(Table1[[#This Row],[PHA]],"mmm")</f>
        <v>Nov</v>
      </c>
      <c r="E45" t="str">
        <f>TEXT(Table1[[#This Row],[PHA]],"YYYY")</f>
        <v>2008</v>
      </c>
      <c r="G45" t="s">
        <v>30</v>
      </c>
      <c r="H45">
        <f>COUNTIFS(Table1[UIC],Table4[[#This Row],[UIC]],Table1[Month],Table4[#Headers],Table1[Year],"2010")</f>
        <v>52</v>
      </c>
      <c r="I45">
        <f>COUNTIFS(Table1[UIC],Table4[[#This Row],[UIC]],Table1[Month],Table4[#Headers],Table1[Year],"2010")</f>
        <v>0</v>
      </c>
      <c r="J45">
        <f>COUNTIFS(Table1[UIC],Table4[[#This Row],[UIC]],Table1[Month],Table4[#Headers],Table1[Year],"2010")</f>
        <v>0</v>
      </c>
      <c r="K45">
        <f>COUNTIFS(Table1[UIC],Table4[[#This Row],[UIC]],Table1[Month],Table4[#Headers],Table1[Year],"2010")</f>
        <v>5</v>
      </c>
      <c r="L45">
        <f>COUNTIFS(Table1[UIC],Table4[[#This Row],[UIC]],Table1[Month],Table4[#Headers],Table1[Year],"2010")</f>
        <v>0</v>
      </c>
      <c r="M45">
        <f>COUNTIFS(Table1[UIC],Table4[[#This Row],[UIC]],Table1[Month],Table4[#Headers],Table1[Year],"2010")</f>
        <v>2</v>
      </c>
      <c r="N45">
        <f>COUNTIFS(Table1[UIC],Table4[[#This Row],[UIC]],Table1[Month],Table4[#Headers],Table1[Year],"2010")</f>
        <v>0</v>
      </c>
      <c r="O45">
        <f>COUNTIFS(Table1[UIC],Table4[[#This Row],[UIC]],Table1[Month],Table4[#Headers],Table1[Year],"2010")</f>
        <v>1</v>
      </c>
      <c r="P45">
        <f>COUNTIFS(Table1[UIC],Table4[[#This Row],[UIC]],Table1[Month],Table4[#Headers],Table1[Year],"2010")</f>
        <v>2</v>
      </c>
      <c r="Q45">
        <f>COUNTIFS(Table1[UIC],Table4[[#This Row],[UIC]],Table1[Month],Table4[#Headers],Table1[Year],"2010")</f>
        <v>2</v>
      </c>
      <c r="R45">
        <f>COUNTIFS(Table1[UIC],Table4[[#This Row],[UIC]],Table1[Month],Table4[#Headers],Table1[Year],"2010")</f>
        <v>0</v>
      </c>
      <c r="S45">
        <f>COUNTIFS(Table1[UIC],Table4[[#This Row],[UIC]],Table1[Month],Table4[#Headers],Table1[Year],"2010")</f>
        <v>0</v>
      </c>
      <c r="T45">
        <f>COUNTIFS(Table1[UIC],Table4[[#This Row],[UIC]],Table1[Month],Table4[#Headers])</f>
        <v>0</v>
      </c>
      <c r="U45">
        <f ca="1">COUNTIFS(Table1[UIC],Table4[[#This Row],[UIC]],Table1[Year],"&lt;"&amp;Table6[YYear])</f>
        <v>0</v>
      </c>
      <c r="V45">
        <f ca="1">SUM(Table4[[#This Row],[JAN]:[Out of Date]])</f>
        <v>64</v>
      </c>
      <c r="W45">
        <f>COUNTIFS(Table1[UIC],Table4[[#This Row],[UIC]])</f>
        <v>65</v>
      </c>
      <c r="Y45" s="4" t="s">
        <v>0</v>
      </c>
      <c r="Z45" t="s">
        <v>65</v>
      </c>
      <c r="AA45" t="s">
        <v>66</v>
      </c>
      <c r="AB45" t="s">
        <v>67</v>
      </c>
      <c r="AC45" t="s">
        <v>68</v>
      </c>
      <c r="AD45" t="s">
        <v>69</v>
      </c>
      <c r="AE45" t="s">
        <v>70</v>
      </c>
      <c r="AF45" t="s">
        <v>71</v>
      </c>
      <c r="AG45" t="s">
        <v>72</v>
      </c>
      <c r="AH45" t="s">
        <v>88</v>
      </c>
      <c r="AI45" t="s">
        <v>62</v>
      </c>
      <c r="AJ45" t="s">
        <v>63</v>
      </c>
      <c r="AK45" t="s">
        <v>64</v>
      </c>
    </row>
    <row r="46" spans="2:38" x14ac:dyDescent="0.2">
      <c r="B46" s="2">
        <v>39776</v>
      </c>
      <c r="C46" t="s">
        <v>1</v>
      </c>
      <c r="D46" t="str">
        <f>TEXT(Table1[[#This Row],[PHA]],"mmm")</f>
        <v>Nov</v>
      </c>
      <c r="E46" t="str">
        <f>TEXT(Table1[[#This Row],[PHA]],"YYYY")</f>
        <v>2008</v>
      </c>
      <c r="G46" t="s">
        <v>31</v>
      </c>
      <c r="H46">
        <f>COUNTIFS(Table1[UIC],Table4[[#This Row],[UIC]],Table1[Month],Table4[#Headers],Table1[Year],"2010")</f>
        <v>7</v>
      </c>
      <c r="I46">
        <f>COUNTIFS(Table1[UIC],Table4[[#This Row],[UIC]],Table1[Month],Table4[#Headers],Table1[Year],"2010")</f>
        <v>2</v>
      </c>
      <c r="J46">
        <f>COUNTIFS(Table1[UIC],Table4[[#This Row],[UIC]],Table1[Month],Table4[#Headers],Table1[Year],"2010")</f>
        <v>0</v>
      </c>
      <c r="K46">
        <f>COUNTIFS(Table1[UIC],Table4[[#This Row],[UIC]],Table1[Month],Table4[#Headers],Table1[Year],"2010")</f>
        <v>0</v>
      </c>
      <c r="L46">
        <f>COUNTIFS(Table1[UIC],Table4[[#This Row],[UIC]],Table1[Month],Table4[#Headers],Table1[Year],"2010")</f>
        <v>1</v>
      </c>
      <c r="M46">
        <f>COUNTIFS(Table1[UIC],Table4[[#This Row],[UIC]],Table1[Month],Table4[#Headers],Table1[Year],"2010")</f>
        <v>0</v>
      </c>
      <c r="N46">
        <f>COUNTIFS(Table1[UIC],Table4[[#This Row],[UIC]],Table1[Month],Table4[#Headers],Table1[Year],"2010")</f>
        <v>0</v>
      </c>
      <c r="O46">
        <f>COUNTIFS(Table1[UIC],Table4[[#This Row],[UIC]],Table1[Month],Table4[#Headers],Table1[Year],"2010")</f>
        <v>1</v>
      </c>
      <c r="P46">
        <f>COUNTIFS(Table1[UIC],Table4[[#This Row],[UIC]],Table1[Month],Table4[#Headers],Table1[Year],"2010")</f>
        <v>1</v>
      </c>
      <c r="Q46">
        <f>COUNTIFS(Table1[UIC],Table4[[#This Row],[UIC]],Table1[Month],Table4[#Headers],Table1[Year],"2010")</f>
        <v>0</v>
      </c>
      <c r="R46">
        <f>COUNTIFS(Table1[UIC],Table4[[#This Row],[UIC]],Table1[Month],Table4[#Headers],Table1[Year],"2010")</f>
        <v>0</v>
      </c>
      <c r="S46">
        <f>COUNTIFS(Table1[UIC],Table4[[#This Row],[UIC]],Table1[Month],Table4[#Headers],Table1[Year],"2010")</f>
        <v>0</v>
      </c>
      <c r="T46">
        <f>COUNTIFS(Table1[UIC],Table4[[#This Row],[UIC]],Table1[Month],Table4[#Headers])</f>
        <v>5</v>
      </c>
      <c r="U46">
        <f ca="1">COUNTIFS(Table1[UIC],Table4[[#This Row],[UIC]],Table1[Year],"&lt;"&amp;Table6[YYear])</f>
        <v>0</v>
      </c>
      <c r="V46">
        <f ca="1">SUM(Table4[[#This Row],[JAN]:[Out of Date]])</f>
        <v>17</v>
      </c>
      <c r="W46">
        <f>COUNTIFS(Table1[UIC],Table4[[#This Row],[UIC]])</f>
        <v>21</v>
      </c>
      <c r="Y46" t="s">
        <v>29</v>
      </c>
      <c r="Z46" s="1">
        <v>29</v>
      </c>
      <c r="AA46" s="1">
        <v>7</v>
      </c>
      <c r="AB46" s="1">
        <v>1</v>
      </c>
      <c r="AC46" s="1"/>
      <c r="AD46" s="1">
        <v>1</v>
      </c>
      <c r="AE46" s="1"/>
      <c r="AF46" s="1">
        <v>1</v>
      </c>
      <c r="AG46" s="1">
        <v>1</v>
      </c>
      <c r="AH46" s="1"/>
      <c r="AI46" s="1"/>
      <c r="AJ46" s="1"/>
      <c r="AK46" s="1"/>
      <c r="AL46" s="1">
        <v>40</v>
      </c>
    </row>
    <row r="47" spans="2:38" x14ac:dyDescent="0.2">
      <c r="B47" s="2">
        <v>39786</v>
      </c>
      <c r="C47" t="s">
        <v>36</v>
      </c>
      <c r="D47" t="str">
        <f>TEXT(Table1[[#This Row],[PHA]],"mmm")</f>
        <v>Dec</v>
      </c>
      <c r="E47" t="str">
        <f>TEXT(Table1[[#This Row],[PHA]],"YYYY")</f>
        <v>2008</v>
      </c>
      <c r="G47" t="s">
        <v>32</v>
      </c>
      <c r="H47">
        <f>COUNTIFS(Table1[UIC],Table4[[#This Row],[UIC]],Table1[Month],Table4[#Headers],Table1[Year],"2010")</f>
        <v>21</v>
      </c>
      <c r="I47">
        <f>COUNTIFS(Table1[UIC],Table4[[#This Row],[UIC]],Table1[Month],Table4[#Headers],Table1[Year],"2010")</f>
        <v>1</v>
      </c>
      <c r="J47">
        <f>COUNTIFS(Table1[UIC],Table4[[#This Row],[UIC]],Table1[Month],Table4[#Headers],Table1[Year],"2010")</f>
        <v>0</v>
      </c>
      <c r="K47">
        <f>COUNTIFS(Table1[UIC],Table4[[#This Row],[UIC]],Table1[Month],Table4[#Headers],Table1[Year],"2010")</f>
        <v>0</v>
      </c>
      <c r="L47">
        <f>COUNTIFS(Table1[UIC],Table4[[#This Row],[UIC]],Table1[Month],Table4[#Headers],Table1[Year],"2010")</f>
        <v>0</v>
      </c>
      <c r="M47">
        <f>COUNTIFS(Table1[UIC],Table4[[#This Row],[UIC]],Table1[Month],Table4[#Headers],Table1[Year],"2010")</f>
        <v>0</v>
      </c>
      <c r="N47">
        <f>COUNTIFS(Table1[UIC],Table4[[#This Row],[UIC]],Table1[Month],Table4[#Headers],Table1[Year],"2010")</f>
        <v>1</v>
      </c>
      <c r="O47">
        <f>COUNTIFS(Table1[UIC],Table4[[#This Row],[UIC]],Table1[Month],Table4[#Headers],Table1[Year],"2010")</f>
        <v>0</v>
      </c>
      <c r="P47">
        <f>COUNTIFS(Table1[UIC],Table4[[#This Row],[UIC]],Table1[Month],Table4[#Headers],Table1[Year],"2010")</f>
        <v>0</v>
      </c>
      <c r="Q47">
        <f>COUNTIFS(Table1[UIC],Table4[[#This Row],[UIC]],Table1[Month],Table4[#Headers],Table1[Year],"2010")</f>
        <v>0</v>
      </c>
      <c r="R47">
        <f>COUNTIFS(Table1[UIC],Table4[[#This Row],[UIC]],Table1[Month],Table4[#Headers],Table1[Year],"2010")</f>
        <v>0</v>
      </c>
      <c r="S47">
        <f>COUNTIFS(Table1[UIC],Table4[[#This Row],[UIC]],Table1[Month],Table4[#Headers],Table1[Year],"2010")</f>
        <v>0</v>
      </c>
      <c r="T47">
        <f>COUNTIFS(Table1[UIC],Table4[[#This Row],[UIC]],Table1[Month],Table4[#Headers])</f>
        <v>41</v>
      </c>
      <c r="U47">
        <f ca="1">COUNTIFS(Table1[UIC],Table4[[#This Row],[UIC]],Table1[Year],"&lt;"&amp;Table6[YYear])</f>
        <v>0</v>
      </c>
      <c r="V47">
        <f ca="1">SUM(Table4[[#This Row],[JAN]:[Out of Date]])</f>
        <v>64</v>
      </c>
      <c r="W47">
        <f>COUNTIFS(Table1[UIC],Table4[[#This Row],[UIC]])</f>
        <v>71</v>
      </c>
      <c r="Y47" t="s">
        <v>30</v>
      </c>
      <c r="Z47" s="1">
        <v>52</v>
      </c>
      <c r="AA47" s="1"/>
      <c r="AB47" s="1"/>
      <c r="AC47" s="1">
        <v>5</v>
      </c>
      <c r="AD47" s="1"/>
      <c r="AE47" s="1">
        <v>2</v>
      </c>
      <c r="AF47" s="1"/>
      <c r="AG47" s="1">
        <v>1</v>
      </c>
      <c r="AH47" s="1">
        <v>2</v>
      </c>
      <c r="AI47" s="1">
        <v>2</v>
      </c>
      <c r="AJ47" s="1"/>
      <c r="AK47" s="1"/>
      <c r="AL47" s="1">
        <v>64</v>
      </c>
    </row>
    <row r="48" spans="2:38" x14ac:dyDescent="0.2">
      <c r="B48" s="2">
        <v>39788</v>
      </c>
      <c r="C48" t="s">
        <v>36</v>
      </c>
      <c r="D48" t="str">
        <f>TEXT(Table1[[#This Row],[PHA]],"mmm")</f>
        <v>Dec</v>
      </c>
      <c r="E48" t="str">
        <f>TEXT(Table1[[#This Row],[PHA]],"YYYY")</f>
        <v>2008</v>
      </c>
      <c r="G48" t="s">
        <v>27</v>
      </c>
      <c r="H48">
        <f>COUNTIFS(Table1[UIC],Table4[[#This Row],[UIC]],Table1[Month],Table4[#Headers],Table1[Year],"2010")</f>
        <v>47</v>
      </c>
      <c r="I48">
        <f>COUNTIFS(Table1[UIC],Table4[[#This Row],[UIC]],Table1[Month],Table4[#Headers],Table1[Year],"2010")</f>
        <v>10</v>
      </c>
      <c r="J48">
        <f>COUNTIFS(Table1[UIC],Table4[[#This Row],[UIC]],Table1[Month],Table4[#Headers],Table1[Year],"2010")</f>
        <v>1</v>
      </c>
      <c r="K48">
        <f>COUNTIFS(Table1[UIC],Table4[[#This Row],[UIC]],Table1[Month],Table4[#Headers],Table1[Year],"2010")</f>
        <v>1</v>
      </c>
      <c r="L48">
        <f>COUNTIFS(Table1[UIC],Table4[[#This Row],[UIC]],Table1[Month],Table4[#Headers],Table1[Year],"2010")</f>
        <v>0</v>
      </c>
      <c r="M48">
        <f>COUNTIFS(Table1[UIC],Table4[[#This Row],[UIC]],Table1[Month],Table4[#Headers],Table1[Year],"2010")</f>
        <v>0</v>
      </c>
      <c r="N48">
        <f>COUNTIFS(Table1[UIC],Table4[[#This Row],[UIC]],Table1[Month],Table4[#Headers],Table1[Year],"2010")</f>
        <v>2</v>
      </c>
      <c r="O48">
        <f>COUNTIFS(Table1[UIC],Table4[[#This Row],[UIC]],Table1[Month],Table4[#Headers],Table1[Year],"2010")</f>
        <v>12</v>
      </c>
      <c r="P48">
        <f>COUNTIFS(Table1[UIC],Table4[[#This Row],[UIC]],Table1[Month],Table4[#Headers],Table1[Year],"2010")</f>
        <v>2</v>
      </c>
      <c r="Q48">
        <f>COUNTIFS(Table1[UIC],Table4[[#This Row],[UIC]],Table1[Month],Table4[#Headers],Table1[Year],"2010")</f>
        <v>1</v>
      </c>
      <c r="R48">
        <f>COUNTIFS(Table1[UIC],Table4[[#This Row],[UIC]],Table1[Month],Table4[#Headers],Table1[Year],"2010")</f>
        <v>0</v>
      </c>
      <c r="S48">
        <f>COUNTIFS(Table1[UIC],Table4[[#This Row],[UIC]],Table1[Month],Table4[#Headers],Table1[Year],"2010")</f>
        <v>0</v>
      </c>
      <c r="T48">
        <f>COUNTIFS(Table1[UIC],Table4[[#This Row],[UIC]],Table1[Month],Table4[#Headers])</f>
        <v>0</v>
      </c>
      <c r="U48">
        <f ca="1">COUNTIFS(Table1[UIC],Table4[[#This Row],[UIC]],Table1[Year],"&lt;"&amp;Table6[YYear])</f>
        <v>0</v>
      </c>
      <c r="V48">
        <f ca="1">SUM(Table4[[#This Row],[JAN]:[Out of Date]])</f>
        <v>76</v>
      </c>
      <c r="W48">
        <f>COUNTIFS(Table1[UIC],Table4[[#This Row],[UIC]])</f>
        <v>77</v>
      </c>
      <c r="Y48" t="s">
        <v>31</v>
      </c>
      <c r="Z48" s="1">
        <v>7</v>
      </c>
      <c r="AA48" s="1">
        <v>2</v>
      </c>
      <c r="AB48" s="1"/>
      <c r="AC48" s="1"/>
      <c r="AD48" s="1">
        <v>1</v>
      </c>
      <c r="AE48" s="1"/>
      <c r="AF48" s="1"/>
      <c r="AG48" s="1">
        <v>1</v>
      </c>
      <c r="AH48" s="1">
        <v>1</v>
      </c>
      <c r="AI48" s="1"/>
      <c r="AJ48" s="1"/>
      <c r="AK48" s="1"/>
      <c r="AL48" s="1">
        <v>12</v>
      </c>
    </row>
    <row r="49" spans="2:38" x14ac:dyDescent="0.2">
      <c r="B49" s="2">
        <v>39788</v>
      </c>
      <c r="C49" t="s">
        <v>13</v>
      </c>
      <c r="D49" t="str">
        <f>TEXT(Table1[[#This Row],[PHA]],"mmm")</f>
        <v>Dec</v>
      </c>
      <c r="E49" t="str">
        <f>TEXT(Table1[[#This Row],[PHA]],"YYYY")</f>
        <v>2008</v>
      </c>
      <c r="G49" t="s">
        <v>28</v>
      </c>
      <c r="H49">
        <f>COUNTIFS(Table1[UIC],Table4[[#This Row],[UIC]],Table1[Month],Table4[#Headers],Table1[Year],"2010")</f>
        <v>2</v>
      </c>
      <c r="I49">
        <f>COUNTIFS(Table1[UIC],Table4[[#This Row],[UIC]],Table1[Month],Table4[#Headers],Table1[Year],"2010")</f>
        <v>0</v>
      </c>
      <c r="J49">
        <f>COUNTIFS(Table1[UIC],Table4[[#This Row],[UIC]],Table1[Month],Table4[#Headers],Table1[Year],"2010")</f>
        <v>1</v>
      </c>
      <c r="K49">
        <f>COUNTIFS(Table1[UIC],Table4[[#This Row],[UIC]],Table1[Month],Table4[#Headers],Table1[Year],"2010")</f>
        <v>0</v>
      </c>
      <c r="L49">
        <f>COUNTIFS(Table1[UIC],Table4[[#This Row],[UIC]],Table1[Month],Table4[#Headers],Table1[Year],"2010")</f>
        <v>1</v>
      </c>
      <c r="M49">
        <f>COUNTIFS(Table1[UIC],Table4[[#This Row],[UIC]],Table1[Month],Table4[#Headers],Table1[Year],"2010")</f>
        <v>1</v>
      </c>
      <c r="N49">
        <f>COUNTIFS(Table1[UIC],Table4[[#This Row],[UIC]],Table1[Month],Table4[#Headers],Table1[Year],"2010")</f>
        <v>0</v>
      </c>
      <c r="O49">
        <f>COUNTIFS(Table1[UIC],Table4[[#This Row],[UIC]],Table1[Month],Table4[#Headers],Table1[Year],"2010")</f>
        <v>0</v>
      </c>
      <c r="P49">
        <f>COUNTIFS(Table1[UIC],Table4[[#This Row],[UIC]],Table1[Month],Table4[#Headers],Table1[Year],"2010")</f>
        <v>1</v>
      </c>
      <c r="Q49">
        <f>COUNTIFS(Table1[UIC],Table4[[#This Row],[UIC]],Table1[Month],Table4[#Headers],Table1[Year],"2010")</f>
        <v>0</v>
      </c>
      <c r="R49">
        <f>COUNTIFS(Table1[UIC],Table4[[#This Row],[UIC]],Table1[Month],Table4[#Headers],Table1[Year],"2010")</f>
        <v>0</v>
      </c>
      <c r="S49">
        <f>COUNTIFS(Table1[UIC],Table4[[#This Row],[UIC]],Table1[Month],Table4[#Headers],Table1[Year],"2010")</f>
        <v>0</v>
      </c>
      <c r="T49">
        <f>COUNTIFS(Table1[UIC],Table4[[#This Row],[UIC]],Table1[Month],Table4[#Headers])</f>
        <v>0</v>
      </c>
      <c r="U49">
        <f ca="1">COUNTIFS(Table1[UIC],Table4[[#This Row],[UIC]],Table1[Year],"&lt;"&amp;Table6[YYear])</f>
        <v>0</v>
      </c>
      <c r="V49">
        <f ca="1">SUM(Table4[[#This Row],[JAN]:[Out of Date]])</f>
        <v>6</v>
      </c>
      <c r="W49">
        <f>COUNTIFS(Table1[UIC],Table4[[#This Row],[UIC]])</f>
        <v>8</v>
      </c>
      <c r="Y49" t="s">
        <v>32</v>
      </c>
      <c r="Z49" s="1">
        <v>21</v>
      </c>
      <c r="AA49" s="1">
        <v>1</v>
      </c>
      <c r="AB49" s="1"/>
      <c r="AC49" s="1"/>
      <c r="AD49" s="1"/>
      <c r="AE49" s="1"/>
      <c r="AF49" s="1">
        <v>1</v>
      </c>
      <c r="AG49" s="1"/>
      <c r="AH49" s="1"/>
      <c r="AI49" s="1"/>
      <c r="AJ49" s="1"/>
      <c r="AK49" s="1"/>
      <c r="AL49" s="1">
        <v>23</v>
      </c>
    </row>
    <row r="50" spans="2:38" x14ac:dyDescent="0.2">
      <c r="B50" s="2">
        <v>39821</v>
      </c>
      <c r="C50" t="s">
        <v>36</v>
      </c>
      <c r="D50" t="str">
        <f>TEXT(Table1[[#This Row],[PHA]],"mmm")</f>
        <v>Jan</v>
      </c>
      <c r="E50" t="str">
        <f>TEXT(Table1[[#This Row],[PHA]],"YYYY")</f>
        <v>2009</v>
      </c>
      <c r="G50" t="s">
        <v>33</v>
      </c>
      <c r="H50">
        <f>COUNTIFS(Table1[UIC],Table4[[#This Row],[UIC]],Table1[Month],Table4[#Headers],Table1[Year],"2010")</f>
        <v>86</v>
      </c>
      <c r="I50">
        <f>COUNTIFS(Table1[UIC],Table4[[#This Row],[UIC]],Table1[Month],Table4[#Headers],Table1[Year],"2010")</f>
        <v>6</v>
      </c>
      <c r="J50">
        <f>COUNTIFS(Table1[UIC],Table4[[#This Row],[UIC]],Table1[Month],Table4[#Headers],Table1[Year],"2010")</f>
        <v>1</v>
      </c>
      <c r="K50">
        <f>COUNTIFS(Table1[UIC],Table4[[#This Row],[UIC]],Table1[Month],Table4[#Headers],Table1[Year],"2010")</f>
        <v>5</v>
      </c>
      <c r="L50">
        <f>COUNTIFS(Table1[UIC],Table4[[#This Row],[UIC]],Table1[Month],Table4[#Headers],Table1[Year],"2010")</f>
        <v>1</v>
      </c>
      <c r="M50">
        <f>COUNTIFS(Table1[UIC],Table4[[#This Row],[UIC]],Table1[Month],Table4[#Headers],Table1[Year],"2010")</f>
        <v>3</v>
      </c>
      <c r="N50">
        <f>COUNTIFS(Table1[UIC],Table4[[#This Row],[UIC]],Table1[Month],Table4[#Headers],Table1[Year],"2010")</f>
        <v>6</v>
      </c>
      <c r="O50">
        <f>COUNTIFS(Table1[UIC],Table4[[#This Row],[UIC]],Table1[Month],Table4[#Headers],Table1[Year],"2010")</f>
        <v>12</v>
      </c>
      <c r="P50">
        <f>COUNTIFS(Table1[UIC],Table4[[#This Row],[UIC]],Table1[Month],Table4[#Headers],Table1[Year],"2010")</f>
        <v>4</v>
      </c>
      <c r="Q50">
        <f>COUNTIFS(Table1[UIC],Table4[[#This Row],[UIC]],Table1[Month],Table4[#Headers],Table1[Year],"2010")</f>
        <v>1</v>
      </c>
      <c r="R50">
        <f>COUNTIFS(Table1[UIC],Table4[[#This Row],[UIC]],Table1[Month],Table4[#Headers],Table1[Year],"2010")</f>
        <v>0</v>
      </c>
      <c r="S50">
        <f>COUNTIFS(Table1[UIC],Table4[[#This Row],[UIC]],Table1[Month],Table4[#Headers],Table1[Year],"2010")</f>
        <v>0</v>
      </c>
      <c r="T50">
        <f>COUNTIFS(Table1[UIC],Table4[[#This Row],[UIC]],Table1[Month],Table4[#Headers])</f>
        <v>0</v>
      </c>
      <c r="U50">
        <f ca="1">COUNTIFS(Table1[UIC],Table4[[#This Row],[UIC]],Table1[Year],"&lt;"&amp;Table6[YYear])</f>
        <v>0</v>
      </c>
      <c r="V50">
        <f ca="1">SUM(Table4[[#This Row],[JAN]:[Out of Date]])</f>
        <v>125</v>
      </c>
      <c r="W50">
        <f>COUNTIFS(Table1[UIC],Table4[[#This Row],[UIC]])</f>
        <v>126</v>
      </c>
      <c r="Y50" t="s">
        <v>27</v>
      </c>
      <c r="Z50" s="1">
        <v>47</v>
      </c>
      <c r="AA50" s="1">
        <v>10</v>
      </c>
      <c r="AB50" s="1">
        <v>1</v>
      </c>
      <c r="AC50" s="1">
        <v>1</v>
      </c>
      <c r="AD50" s="1"/>
      <c r="AE50" s="1"/>
      <c r="AF50" s="1">
        <v>2</v>
      </c>
      <c r="AG50" s="1">
        <v>12</v>
      </c>
      <c r="AH50" s="1">
        <v>2</v>
      </c>
      <c r="AI50" s="1">
        <v>1</v>
      </c>
      <c r="AJ50" s="1"/>
      <c r="AK50" s="1"/>
      <c r="AL50" s="1">
        <v>76</v>
      </c>
    </row>
    <row r="51" spans="2:38" x14ac:dyDescent="0.2">
      <c r="B51" s="2">
        <v>39837</v>
      </c>
      <c r="C51" t="s">
        <v>38</v>
      </c>
      <c r="D51" t="str">
        <f>TEXT(Table1[[#This Row],[PHA]],"mmm")</f>
        <v>Jan</v>
      </c>
      <c r="E51" t="str">
        <f>TEXT(Table1[[#This Row],[PHA]],"YYYY")</f>
        <v>2009</v>
      </c>
      <c r="G51" t="s">
        <v>34</v>
      </c>
      <c r="H51">
        <f>COUNTIFS(Table1[UIC],Table4[[#This Row],[UIC]],Table1[Month],Table4[#Headers],Table1[Year],"2010")</f>
        <v>7</v>
      </c>
      <c r="I51">
        <f>COUNTIFS(Table1[UIC],Table4[[#This Row],[UIC]],Table1[Month],Table4[#Headers],Table1[Year],"2010")</f>
        <v>0</v>
      </c>
      <c r="J51">
        <f>COUNTIFS(Table1[UIC],Table4[[#This Row],[UIC]],Table1[Month],Table4[#Headers],Table1[Year],"2010")</f>
        <v>0</v>
      </c>
      <c r="K51">
        <f>COUNTIFS(Table1[UIC],Table4[[#This Row],[UIC]],Table1[Month],Table4[#Headers],Table1[Year],"2010")</f>
        <v>0</v>
      </c>
      <c r="L51">
        <f>COUNTIFS(Table1[UIC],Table4[[#This Row],[UIC]],Table1[Month],Table4[#Headers],Table1[Year],"2010")</f>
        <v>0</v>
      </c>
      <c r="M51">
        <f>COUNTIFS(Table1[UIC],Table4[[#This Row],[UIC]],Table1[Month],Table4[#Headers],Table1[Year],"2010")</f>
        <v>0</v>
      </c>
      <c r="N51">
        <f>COUNTIFS(Table1[UIC],Table4[[#This Row],[UIC]],Table1[Month],Table4[#Headers],Table1[Year],"2010")</f>
        <v>0</v>
      </c>
      <c r="O51">
        <f>COUNTIFS(Table1[UIC],Table4[[#This Row],[UIC]],Table1[Month],Table4[#Headers],Table1[Year],"2010")</f>
        <v>0</v>
      </c>
      <c r="P51">
        <f>COUNTIFS(Table1[UIC],Table4[[#This Row],[UIC]],Table1[Month],Table4[#Headers],Table1[Year],"2010")</f>
        <v>0</v>
      </c>
      <c r="Q51">
        <f>COUNTIFS(Table1[UIC],Table4[[#This Row],[UIC]],Table1[Month],Table4[#Headers],Table1[Year],"2010")</f>
        <v>1</v>
      </c>
      <c r="R51">
        <f>COUNTIFS(Table1[UIC],Table4[[#This Row],[UIC]],Table1[Month],Table4[#Headers],Table1[Year],"2010")</f>
        <v>0</v>
      </c>
      <c r="S51">
        <f>COUNTIFS(Table1[UIC],Table4[[#This Row],[UIC]],Table1[Month],Table4[#Headers],Table1[Year],"2010")</f>
        <v>0</v>
      </c>
      <c r="T51">
        <f>COUNTIFS(Table1[UIC],Table4[[#This Row],[UIC]],Table1[Month],Table4[#Headers])</f>
        <v>10</v>
      </c>
      <c r="U51">
        <f ca="1">COUNTIFS(Table1[UIC],Table4[[#This Row],[UIC]],Table1[Year],"&lt;"&amp;Table6[YYear])</f>
        <v>0</v>
      </c>
      <c r="V51">
        <f ca="1">SUM(Table4[[#This Row],[JAN]:[Out of Date]])</f>
        <v>18</v>
      </c>
      <c r="W51">
        <f>COUNTIFS(Table1[UIC],Table4[[#This Row],[UIC]])</f>
        <v>21</v>
      </c>
      <c r="Y51" t="s">
        <v>28</v>
      </c>
      <c r="Z51" s="1">
        <v>2</v>
      </c>
      <c r="AA51" s="1"/>
      <c r="AB51" s="1">
        <v>1</v>
      </c>
      <c r="AC51" s="1"/>
      <c r="AD51" s="1">
        <v>1</v>
      </c>
      <c r="AE51" s="1">
        <v>1</v>
      </c>
      <c r="AF51" s="1"/>
      <c r="AG51" s="1"/>
      <c r="AH51" s="1">
        <v>1</v>
      </c>
      <c r="AI51" s="1"/>
      <c r="AJ51" s="1"/>
      <c r="AK51" s="1"/>
      <c r="AL51" s="1">
        <v>6</v>
      </c>
    </row>
    <row r="52" spans="2:38" x14ac:dyDescent="0.2">
      <c r="B52" s="2">
        <v>39838</v>
      </c>
      <c r="C52" t="s">
        <v>32</v>
      </c>
      <c r="D52" t="str">
        <f>TEXT(Table1[[#This Row],[PHA]],"mmm")</f>
        <v>Jan</v>
      </c>
      <c r="E52" t="str">
        <f>TEXT(Table1[[#This Row],[PHA]],"YYYY")</f>
        <v>2009</v>
      </c>
      <c r="G52" t="s">
        <v>21</v>
      </c>
      <c r="H52">
        <f>COUNTIFS(Table1[UIC],Table4[[#This Row],[UIC]],Table1[Month],Table4[#Headers],Table1[Year],"2010")</f>
        <v>0</v>
      </c>
      <c r="I52">
        <f>COUNTIFS(Table1[UIC],Table4[[#This Row],[UIC]],Table1[Month],Table4[#Headers],Table1[Year],"2010")</f>
        <v>0</v>
      </c>
      <c r="J52">
        <f>COUNTIFS(Table1[UIC],Table4[[#This Row],[UIC]],Table1[Month],Table4[#Headers],Table1[Year],"2010")</f>
        <v>0</v>
      </c>
      <c r="K52">
        <f>COUNTIFS(Table1[UIC],Table4[[#This Row],[UIC]],Table1[Month],Table4[#Headers],Table1[Year],"2010")</f>
        <v>0</v>
      </c>
      <c r="L52">
        <f>COUNTIFS(Table1[UIC],Table4[[#This Row],[UIC]],Table1[Month],Table4[#Headers],Table1[Year],"2010")</f>
        <v>0</v>
      </c>
      <c r="M52">
        <f>COUNTIFS(Table1[UIC],Table4[[#This Row],[UIC]],Table1[Month],Table4[#Headers],Table1[Year],"2010")</f>
        <v>0</v>
      </c>
      <c r="N52">
        <f>COUNTIFS(Table1[UIC],Table4[[#This Row],[UIC]],Table1[Month],Table4[#Headers],Table1[Year],"2010")</f>
        <v>0</v>
      </c>
      <c r="O52">
        <f>COUNTIFS(Table1[UIC],Table4[[#This Row],[UIC]],Table1[Month],Table4[#Headers],Table1[Year],"2010")</f>
        <v>0</v>
      </c>
      <c r="P52">
        <f>COUNTIFS(Table1[UIC],Table4[[#This Row],[UIC]],Table1[Month],Table4[#Headers],Table1[Year],"2010")</f>
        <v>0</v>
      </c>
      <c r="Q52">
        <f>COUNTIFS(Table1[UIC],Table4[[#This Row],[UIC]],Table1[Month],Table4[#Headers],Table1[Year],"2010")</f>
        <v>0</v>
      </c>
      <c r="R52">
        <f>COUNTIFS(Table1[UIC],Table4[[#This Row],[UIC]],Table1[Month],Table4[#Headers],Table1[Year],"2010")</f>
        <v>72</v>
      </c>
      <c r="S52">
        <f>COUNTIFS(Table1[UIC],Table4[[#This Row],[UIC]],Table1[Month],Table4[#Headers],Table1[Year],"2010")</f>
        <v>0</v>
      </c>
      <c r="T52">
        <f>COUNTIFS(Table1[UIC],Table4[[#This Row],[UIC]],Table1[Month],Table4[#Headers])</f>
        <v>0</v>
      </c>
      <c r="U52">
        <f ca="1">COUNTIFS(Table1[UIC],Table4[[#This Row],[UIC]],Table1[Year],"&lt;"&amp;Table6[YYear])</f>
        <v>0</v>
      </c>
      <c r="V52">
        <f ca="1">SUM(Table4[[#This Row],[JAN]:[Out of Date]])</f>
        <v>72</v>
      </c>
      <c r="W52">
        <f>COUNTIFS(Table1[UIC],Table4[[#This Row],[UIC]])</f>
        <v>95</v>
      </c>
      <c r="Y52" t="s">
        <v>33</v>
      </c>
      <c r="Z52" s="1">
        <v>86</v>
      </c>
      <c r="AA52" s="1">
        <v>6</v>
      </c>
      <c r="AB52" s="1">
        <v>1</v>
      </c>
      <c r="AC52" s="1">
        <v>5</v>
      </c>
      <c r="AD52" s="1">
        <v>1</v>
      </c>
      <c r="AE52" s="1">
        <v>3</v>
      </c>
      <c r="AF52" s="1">
        <v>6</v>
      </c>
      <c r="AG52" s="1">
        <v>12</v>
      </c>
      <c r="AH52" s="1">
        <v>4</v>
      </c>
      <c r="AI52" s="1">
        <v>1</v>
      </c>
      <c r="AJ52" s="1"/>
      <c r="AK52" s="1"/>
      <c r="AL52" s="1">
        <v>125</v>
      </c>
    </row>
    <row r="53" spans="2:38" x14ac:dyDescent="0.2">
      <c r="B53" s="2">
        <v>39839</v>
      </c>
      <c r="C53" t="s">
        <v>36</v>
      </c>
      <c r="D53" t="str">
        <f>TEXT(Table1[[#This Row],[PHA]],"mmm")</f>
        <v>Jan</v>
      </c>
      <c r="E53" t="str">
        <f>TEXT(Table1[[#This Row],[PHA]],"YYYY")</f>
        <v>2009</v>
      </c>
      <c r="G53" t="s">
        <v>22</v>
      </c>
      <c r="H53">
        <f>COUNTIFS(Table1[UIC],Table4[[#This Row],[UIC]],Table1[Month],Table4[#Headers],Table1[Year],"2010")</f>
        <v>2</v>
      </c>
      <c r="I53">
        <f>COUNTIFS(Table1[UIC],Table4[[#This Row],[UIC]],Table1[Month],Table4[#Headers],Table1[Year],"2010")</f>
        <v>0</v>
      </c>
      <c r="J53">
        <f>COUNTIFS(Table1[UIC],Table4[[#This Row],[UIC]],Table1[Month],Table4[#Headers],Table1[Year],"2010")</f>
        <v>0</v>
      </c>
      <c r="K53">
        <f>COUNTIFS(Table1[UIC],Table4[[#This Row],[UIC]],Table1[Month],Table4[#Headers],Table1[Year],"2010")</f>
        <v>0</v>
      </c>
      <c r="L53">
        <f>COUNTIFS(Table1[UIC],Table4[[#This Row],[UIC]],Table1[Month],Table4[#Headers],Table1[Year],"2010")</f>
        <v>0</v>
      </c>
      <c r="M53">
        <f>COUNTIFS(Table1[UIC],Table4[[#This Row],[UIC]],Table1[Month],Table4[#Headers],Table1[Year],"2010")</f>
        <v>0</v>
      </c>
      <c r="N53">
        <f>COUNTIFS(Table1[UIC],Table4[[#This Row],[UIC]],Table1[Month],Table4[#Headers],Table1[Year],"2010")</f>
        <v>0</v>
      </c>
      <c r="O53">
        <f>COUNTIFS(Table1[UIC],Table4[[#This Row],[UIC]],Table1[Month],Table4[#Headers],Table1[Year],"2010")</f>
        <v>1</v>
      </c>
      <c r="P53">
        <f>COUNTIFS(Table1[UIC],Table4[[#This Row],[UIC]],Table1[Month],Table4[#Headers],Table1[Year],"2010")</f>
        <v>2</v>
      </c>
      <c r="Q53">
        <f>COUNTIFS(Table1[UIC],Table4[[#This Row],[UIC]],Table1[Month],Table4[#Headers],Table1[Year],"2010")</f>
        <v>2</v>
      </c>
      <c r="R53">
        <f>COUNTIFS(Table1[UIC],Table4[[#This Row],[UIC]],Table1[Month],Table4[#Headers],Table1[Year],"2010")</f>
        <v>3</v>
      </c>
      <c r="S53">
        <f>COUNTIFS(Table1[UIC],Table4[[#This Row],[UIC]],Table1[Month],Table4[#Headers],Table1[Year],"2010")</f>
        <v>4</v>
      </c>
      <c r="T53">
        <f>COUNTIFS(Table1[UIC],Table4[[#This Row],[UIC]],Table1[Month],Table4[#Headers])</f>
        <v>14</v>
      </c>
      <c r="U53">
        <f ca="1">COUNTIFS(Table1[UIC],Table4[[#This Row],[UIC]],Table1[Year],"&lt;"&amp;Table6[YYear])</f>
        <v>0</v>
      </c>
      <c r="V53">
        <f ca="1">SUM(Table4[[#This Row],[JAN]:[Out of Date]])</f>
        <v>28</v>
      </c>
      <c r="W53">
        <f>COUNTIFS(Table1[UIC],Table4[[#This Row],[UIC]])</f>
        <v>68</v>
      </c>
      <c r="Y53" t="s">
        <v>34</v>
      </c>
      <c r="Z53" s="1">
        <v>7</v>
      </c>
      <c r="AA53" s="1"/>
      <c r="AB53" s="1"/>
      <c r="AC53" s="1"/>
      <c r="AD53" s="1"/>
      <c r="AE53" s="1"/>
      <c r="AF53" s="1"/>
      <c r="AG53" s="1"/>
      <c r="AH53" s="1"/>
      <c r="AI53" s="1">
        <v>1</v>
      </c>
      <c r="AJ53" s="1"/>
      <c r="AK53" s="1"/>
      <c r="AL53" s="1">
        <v>8</v>
      </c>
    </row>
    <row r="54" spans="2:38" x14ac:dyDescent="0.2">
      <c r="B54" s="2">
        <v>39851</v>
      </c>
      <c r="C54" t="s">
        <v>5</v>
      </c>
      <c r="D54" t="str">
        <f>TEXT(Table1[[#This Row],[PHA]],"mmm")</f>
        <v>Feb</v>
      </c>
      <c r="E54" t="str">
        <f>TEXT(Table1[[#This Row],[PHA]],"YYYY")</f>
        <v>2009</v>
      </c>
      <c r="G54" t="s">
        <v>23</v>
      </c>
      <c r="H54">
        <f>COUNTIFS(Table1[UIC],Table4[[#This Row],[UIC]],Table1[Month],Table4[#Headers],Table1[Year],"2010")</f>
        <v>0</v>
      </c>
      <c r="I54">
        <f>COUNTIFS(Table1[UIC],Table4[[#This Row],[UIC]],Table1[Month],Table4[#Headers],Table1[Year],"2010")</f>
        <v>0</v>
      </c>
      <c r="J54">
        <f>COUNTIFS(Table1[UIC],Table4[[#This Row],[UIC]],Table1[Month],Table4[#Headers],Table1[Year],"2010")</f>
        <v>0</v>
      </c>
      <c r="K54">
        <f>COUNTIFS(Table1[UIC],Table4[[#This Row],[UIC]],Table1[Month],Table4[#Headers],Table1[Year],"2010")</f>
        <v>0</v>
      </c>
      <c r="L54">
        <f>COUNTIFS(Table1[UIC],Table4[[#This Row],[UIC]],Table1[Month],Table4[#Headers],Table1[Year],"2010")</f>
        <v>0</v>
      </c>
      <c r="M54">
        <f>COUNTIFS(Table1[UIC],Table4[[#This Row],[UIC]],Table1[Month],Table4[#Headers],Table1[Year],"2010")</f>
        <v>0</v>
      </c>
      <c r="N54">
        <f>COUNTIFS(Table1[UIC],Table4[[#This Row],[UIC]],Table1[Month],Table4[#Headers],Table1[Year],"2010")</f>
        <v>0</v>
      </c>
      <c r="O54">
        <f>COUNTIFS(Table1[UIC],Table4[[#This Row],[UIC]],Table1[Month],Table4[#Headers],Table1[Year],"2010")</f>
        <v>0</v>
      </c>
      <c r="P54">
        <f>COUNTIFS(Table1[UIC],Table4[[#This Row],[UIC]],Table1[Month],Table4[#Headers],Table1[Year],"2010")</f>
        <v>0</v>
      </c>
      <c r="Q54">
        <f>COUNTIFS(Table1[UIC],Table4[[#This Row],[UIC]],Table1[Month],Table4[#Headers],Table1[Year],"2010")</f>
        <v>0</v>
      </c>
      <c r="R54">
        <f>COUNTIFS(Table1[UIC],Table4[[#This Row],[UIC]],Table1[Month],Table4[#Headers],Table1[Year],"2010")</f>
        <v>0</v>
      </c>
      <c r="S54">
        <f>COUNTIFS(Table1[UIC],Table4[[#This Row],[UIC]],Table1[Month],Table4[#Headers],Table1[Year],"2010")</f>
        <v>0</v>
      </c>
      <c r="T54">
        <f>COUNTIFS(Table1[UIC],Table4[[#This Row],[UIC]],Table1[Month],Table4[#Headers])</f>
        <v>0</v>
      </c>
      <c r="U54">
        <f ca="1">COUNTIFS(Table1[UIC],Table4[[#This Row],[UIC]],Table1[Year],"&lt;"&amp;Table6[YYear])</f>
        <v>0</v>
      </c>
      <c r="V54">
        <f ca="1">SUM(Table4[[#This Row],[JAN]:[Out of Date]])</f>
        <v>0</v>
      </c>
      <c r="W54">
        <f>COUNTIFS(Table1[UIC],Table4[[#This Row],[UIC]])</f>
        <v>0</v>
      </c>
      <c r="Y54" t="s">
        <v>21</v>
      </c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>
        <v>72</v>
      </c>
      <c r="AK54" s="1"/>
      <c r="AL54" s="1">
        <v>72</v>
      </c>
    </row>
    <row r="55" spans="2:38" x14ac:dyDescent="0.2">
      <c r="B55" s="2">
        <v>39851</v>
      </c>
      <c r="C55" t="s">
        <v>5</v>
      </c>
      <c r="D55" t="str">
        <f>TEXT(Table1[[#This Row],[PHA]],"mmm")</f>
        <v>Feb</v>
      </c>
      <c r="E55" t="str">
        <f>TEXT(Table1[[#This Row],[PHA]],"YYYY")</f>
        <v>2009</v>
      </c>
      <c r="G55" t="s">
        <v>24</v>
      </c>
      <c r="H55">
        <f>COUNTIFS(Table1[UIC],Table4[[#This Row],[UIC]],Table1[Month],Table4[#Headers],Table1[Year],"2010")</f>
        <v>0</v>
      </c>
      <c r="I55">
        <f>COUNTIFS(Table1[UIC],Table4[[#This Row],[UIC]],Table1[Month],Table4[#Headers],Table1[Year],"2010")</f>
        <v>0</v>
      </c>
      <c r="J55">
        <f>COUNTIFS(Table1[UIC],Table4[[#This Row],[UIC]],Table1[Month],Table4[#Headers],Table1[Year],"2010")</f>
        <v>0</v>
      </c>
      <c r="K55">
        <f>COUNTIFS(Table1[UIC],Table4[[#This Row],[UIC]],Table1[Month],Table4[#Headers],Table1[Year],"2010")</f>
        <v>0</v>
      </c>
      <c r="L55">
        <f>COUNTIFS(Table1[UIC],Table4[[#This Row],[UIC]],Table1[Month],Table4[#Headers],Table1[Year],"2010")</f>
        <v>0</v>
      </c>
      <c r="M55">
        <f>COUNTIFS(Table1[UIC],Table4[[#This Row],[UIC]],Table1[Month],Table4[#Headers],Table1[Year],"2010")</f>
        <v>0</v>
      </c>
      <c r="N55">
        <f>COUNTIFS(Table1[UIC],Table4[[#This Row],[UIC]],Table1[Month],Table4[#Headers],Table1[Year],"2010")</f>
        <v>0</v>
      </c>
      <c r="O55">
        <f>COUNTIFS(Table1[UIC],Table4[[#This Row],[UIC]],Table1[Month],Table4[#Headers],Table1[Year],"2010")</f>
        <v>0</v>
      </c>
      <c r="P55">
        <f>COUNTIFS(Table1[UIC],Table4[[#This Row],[UIC]],Table1[Month],Table4[#Headers],Table1[Year],"2010")</f>
        <v>0</v>
      </c>
      <c r="Q55">
        <f>COUNTIFS(Table1[UIC],Table4[[#This Row],[UIC]],Table1[Month],Table4[#Headers],Table1[Year],"2010")</f>
        <v>0</v>
      </c>
      <c r="R55">
        <f>COUNTIFS(Table1[UIC],Table4[[#This Row],[UIC]],Table1[Month],Table4[#Headers],Table1[Year],"2010")</f>
        <v>0</v>
      </c>
      <c r="S55">
        <f>COUNTIFS(Table1[UIC],Table4[[#This Row],[UIC]],Table1[Month],Table4[#Headers],Table1[Year],"2010")</f>
        <v>0</v>
      </c>
      <c r="T55">
        <f>COUNTIFS(Table1[UIC],Table4[[#This Row],[UIC]],Table1[Month],Table4[#Headers])</f>
        <v>0</v>
      </c>
      <c r="U55">
        <f ca="1">COUNTIFS(Table1[UIC],Table4[[#This Row],[UIC]],Table1[Year],"&lt;"&amp;Table6[YYear])</f>
        <v>0</v>
      </c>
      <c r="V55">
        <f ca="1">SUM(Table4[[#This Row],[JAN]:[Out of Date]])</f>
        <v>0</v>
      </c>
      <c r="W55">
        <f>COUNTIFS(Table1[UIC],Table4[[#This Row],[UIC]])</f>
        <v>0</v>
      </c>
      <c r="Y55" t="s">
        <v>22</v>
      </c>
      <c r="Z55" s="1">
        <v>2</v>
      </c>
      <c r="AA55" s="1"/>
      <c r="AB55" s="1"/>
      <c r="AC55" s="1"/>
      <c r="AD55" s="1"/>
      <c r="AE55" s="1"/>
      <c r="AF55" s="1"/>
      <c r="AG55" s="1">
        <v>1</v>
      </c>
      <c r="AH55" s="1">
        <v>2</v>
      </c>
      <c r="AI55" s="1">
        <v>2</v>
      </c>
      <c r="AJ55" s="1">
        <v>3</v>
      </c>
      <c r="AK55" s="1">
        <v>4</v>
      </c>
      <c r="AL55" s="1">
        <v>14</v>
      </c>
    </row>
    <row r="56" spans="2:38" x14ac:dyDescent="0.2">
      <c r="B56" s="2">
        <v>39856</v>
      </c>
      <c r="C56" t="s">
        <v>36</v>
      </c>
      <c r="D56" t="str">
        <f>TEXT(Table1[[#This Row],[PHA]],"mmm")</f>
        <v>Feb</v>
      </c>
      <c r="E56" t="str">
        <f>TEXT(Table1[[#This Row],[PHA]],"YYYY")</f>
        <v>2009</v>
      </c>
      <c r="G56" t="s">
        <v>25</v>
      </c>
      <c r="H56">
        <f>COUNTIFS(Table1[UIC],Table4[[#This Row],[UIC]],Table1[Month],Table4[#Headers],Table1[Year],"2010")</f>
        <v>0</v>
      </c>
      <c r="I56">
        <f>COUNTIFS(Table1[UIC],Table4[[#This Row],[UIC]],Table1[Month],Table4[#Headers],Table1[Year],"2010")</f>
        <v>0</v>
      </c>
      <c r="J56">
        <f>COUNTIFS(Table1[UIC],Table4[[#This Row],[UIC]],Table1[Month],Table4[#Headers],Table1[Year],"2010")</f>
        <v>0</v>
      </c>
      <c r="K56">
        <f>COUNTIFS(Table1[UIC],Table4[[#This Row],[UIC]],Table1[Month],Table4[#Headers],Table1[Year],"2010")</f>
        <v>0</v>
      </c>
      <c r="L56">
        <f>COUNTIFS(Table1[UIC],Table4[[#This Row],[UIC]],Table1[Month],Table4[#Headers],Table1[Year],"2010")</f>
        <v>0</v>
      </c>
      <c r="M56">
        <f>COUNTIFS(Table1[UIC],Table4[[#This Row],[UIC]],Table1[Month],Table4[#Headers],Table1[Year],"2010")</f>
        <v>0</v>
      </c>
      <c r="N56">
        <f>COUNTIFS(Table1[UIC],Table4[[#This Row],[UIC]],Table1[Month],Table4[#Headers],Table1[Year],"2010")</f>
        <v>0</v>
      </c>
      <c r="O56">
        <f>COUNTIFS(Table1[UIC],Table4[[#This Row],[UIC]],Table1[Month],Table4[#Headers],Table1[Year],"2010")</f>
        <v>0</v>
      </c>
      <c r="P56">
        <f>COUNTIFS(Table1[UIC],Table4[[#This Row],[UIC]],Table1[Month],Table4[#Headers],Table1[Year],"2010")</f>
        <v>0</v>
      </c>
      <c r="Q56">
        <f>COUNTIFS(Table1[UIC],Table4[[#This Row],[UIC]],Table1[Month],Table4[#Headers],Table1[Year],"2010")</f>
        <v>0</v>
      </c>
      <c r="R56">
        <f>COUNTIFS(Table1[UIC],Table4[[#This Row],[UIC]],Table1[Month],Table4[#Headers],Table1[Year],"2010")</f>
        <v>0</v>
      </c>
      <c r="S56">
        <f>COUNTIFS(Table1[UIC],Table4[[#This Row],[UIC]],Table1[Month],Table4[#Headers],Table1[Year],"2010")</f>
        <v>0</v>
      </c>
      <c r="T56">
        <f>COUNTIFS(Table1[UIC],Table4[[#This Row],[UIC]],Table1[Month],Table4[#Headers])</f>
        <v>0</v>
      </c>
      <c r="U56">
        <f ca="1">COUNTIFS(Table1[UIC],Table4[[#This Row],[UIC]],Table1[Year],"&lt;"&amp;Table6[YYear])</f>
        <v>0</v>
      </c>
      <c r="V56">
        <f ca="1">SUM(Table4[[#This Row],[JAN]:[Out of Date]])</f>
        <v>0</v>
      </c>
      <c r="W56">
        <f>COUNTIFS(Table1[UIC],Table4[[#This Row],[UIC]])</f>
        <v>0</v>
      </c>
      <c r="Y56" t="s">
        <v>87</v>
      </c>
      <c r="Z56" s="1">
        <v>253</v>
      </c>
      <c r="AA56" s="1">
        <v>26</v>
      </c>
      <c r="AB56" s="1">
        <v>4</v>
      </c>
      <c r="AC56" s="1">
        <v>11</v>
      </c>
      <c r="AD56" s="1">
        <v>4</v>
      </c>
      <c r="AE56" s="1">
        <v>6</v>
      </c>
      <c r="AF56" s="1">
        <v>10</v>
      </c>
      <c r="AG56" s="1">
        <v>28</v>
      </c>
      <c r="AH56" s="1">
        <v>12</v>
      </c>
      <c r="AI56" s="1">
        <v>7</v>
      </c>
      <c r="AJ56" s="1">
        <v>75</v>
      </c>
      <c r="AK56" s="1">
        <v>4</v>
      </c>
      <c r="AL56" s="1">
        <v>440</v>
      </c>
    </row>
    <row r="57" spans="2:38" x14ac:dyDescent="0.2">
      <c r="B57" s="2">
        <v>39871</v>
      </c>
      <c r="C57" t="s">
        <v>36</v>
      </c>
      <c r="D57" t="str">
        <f>TEXT(Table1[[#This Row],[PHA]],"mmm")</f>
        <v>Feb</v>
      </c>
      <c r="E57" t="str">
        <f>TEXT(Table1[[#This Row],[PHA]],"YYYY")</f>
        <v>2009</v>
      </c>
      <c r="G57" t="s">
        <v>26</v>
      </c>
      <c r="H57">
        <f>COUNTIFS(Table1[UIC],Table4[[#This Row],[UIC]],Table1[Month],Table4[#Headers],Table1[Year],"2010")</f>
        <v>0</v>
      </c>
      <c r="I57">
        <f>COUNTIFS(Table1[UIC],Table4[[#This Row],[UIC]],Table1[Month],Table4[#Headers],Table1[Year],"2010")</f>
        <v>0</v>
      </c>
      <c r="J57">
        <f>COUNTIFS(Table1[UIC],Table4[[#This Row],[UIC]],Table1[Month],Table4[#Headers],Table1[Year],"2010")</f>
        <v>0</v>
      </c>
      <c r="K57">
        <f>COUNTIFS(Table1[UIC],Table4[[#This Row],[UIC]],Table1[Month],Table4[#Headers],Table1[Year],"2010")</f>
        <v>0</v>
      </c>
      <c r="L57">
        <f>COUNTIFS(Table1[UIC],Table4[[#This Row],[UIC]],Table1[Month],Table4[#Headers],Table1[Year],"2010")</f>
        <v>0</v>
      </c>
      <c r="M57">
        <f>COUNTIFS(Table1[UIC],Table4[[#This Row],[UIC]],Table1[Month],Table4[#Headers],Table1[Year],"2010")</f>
        <v>0</v>
      </c>
      <c r="N57">
        <f>COUNTIFS(Table1[UIC],Table4[[#This Row],[UIC]],Table1[Month],Table4[#Headers],Table1[Year],"2010")</f>
        <v>0</v>
      </c>
      <c r="O57">
        <f>COUNTIFS(Table1[UIC],Table4[[#This Row],[UIC]],Table1[Month],Table4[#Headers],Table1[Year],"2010")</f>
        <v>0</v>
      </c>
      <c r="P57">
        <f>COUNTIFS(Table1[UIC],Table4[[#This Row],[UIC]],Table1[Month],Table4[#Headers],Table1[Year],"2010")</f>
        <v>0</v>
      </c>
      <c r="Q57">
        <f>COUNTIFS(Table1[UIC],Table4[[#This Row],[UIC]],Table1[Month],Table4[#Headers],Table1[Year],"2010")</f>
        <v>0</v>
      </c>
      <c r="R57">
        <f>COUNTIFS(Table1[UIC],Table4[[#This Row],[UIC]],Table1[Month],Table4[#Headers],Table1[Year],"2010")</f>
        <v>0</v>
      </c>
      <c r="S57">
        <f>COUNTIFS(Table1[UIC],Table4[[#This Row],[UIC]],Table1[Month],Table4[#Headers],Table1[Year],"2010")</f>
        <v>0</v>
      </c>
      <c r="T57">
        <f>COUNTIFS(Table1[UIC],Table4[[#This Row],[UIC]],Table1[Month],Table4[#Headers])</f>
        <v>0</v>
      </c>
      <c r="U57">
        <f ca="1">COUNTIFS(Table1[UIC],Table4[[#This Row],[UIC]],Table1[Year],"&lt;"&amp;Table6[YYear])</f>
        <v>0</v>
      </c>
      <c r="V57">
        <f ca="1">SUM(Table4[[#This Row],[JAN]:[Out of Date]])</f>
        <v>0</v>
      </c>
      <c r="W57">
        <f>COUNTIFS(Table1[UIC],Table4[[#This Row],[UIC]])</f>
        <v>0</v>
      </c>
    </row>
    <row r="58" spans="2:38" x14ac:dyDescent="0.2">
      <c r="B58" s="2">
        <v>39879</v>
      </c>
      <c r="C58" t="s">
        <v>36</v>
      </c>
      <c r="D58" t="str">
        <f>TEXT(Table1[[#This Row],[PHA]],"mmm")</f>
        <v>Mar</v>
      </c>
      <c r="E58" t="str">
        <f>TEXT(Table1[[#This Row],[PHA]],"YYYY")</f>
        <v>2009</v>
      </c>
      <c r="G58" t="s">
        <v>60</v>
      </c>
      <c r="H58">
        <f>SUBTOTAL(109,Table4[JAN])</f>
        <v>253</v>
      </c>
      <c r="I58">
        <f>SUBTOTAL(109,Table4[FEB])</f>
        <v>26</v>
      </c>
      <c r="J58">
        <f>SUBTOTAL(109,Table4[MAR])</f>
        <v>4</v>
      </c>
      <c r="K58">
        <f>SUBTOTAL(109,Table4[APR])</f>
        <v>11</v>
      </c>
      <c r="L58">
        <f>SUBTOTAL(109,Table4[MAY])</f>
        <v>4</v>
      </c>
      <c r="M58">
        <f>SUBTOTAL(109,Table4[JUN])</f>
        <v>6</v>
      </c>
      <c r="N58">
        <f>SUBTOTAL(109,Table4[JUL])</f>
        <v>10</v>
      </c>
      <c r="O58">
        <f>SUBTOTAL(109,Table4[AUG])</f>
        <v>28</v>
      </c>
      <c r="P58">
        <f>SUBTOTAL(109,Table4[SEP])</f>
        <v>12</v>
      </c>
      <c r="Q58">
        <f>SUBTOTAL(109,Table4[OCT])</f>
        <v>7</v>
      </c>
      <c r="R58">
        <f>SUBTOTAL(109,Table4[NOV])</f>
        <v>75</v>
      </c>
      <c r="S58">
        <f>SUBTOTAL(109,Table4[DEC])</f>
        <v>4</v>
      </c>
      <c r="T58">
        <f>SUBTOTAL(109,Table4[No Record])</f>
        <v>103</v>
      </c>
      <c r="U58">
        <f ca="1">SUBTOTAL(109,Table4[Out of Date])</f>
        <v>0</v>
      </c>
      <c r="V58">
        <f ca="1">SUBTOTAL(109,Table4[Total])</f>
        <v>543</v>
      </c>
      <c r="W58">
        <f>SUBTOTAL(109,Table4[Checksum])</f>
        <v>633</v>
      </c>
    </row>
    <row r="59" spans="2:38" x14ac:dyDescent="0.2">
      <c r="B59" s="2">
        <v>39879</v>
      </c>
      <c r="C59" t="s">
        <v>22</v>
      </c>
      <c r="D59" t="str">
        <f>TEXT(Table1[[#This Row],[PHA]],"mmm")</f>
        <v>Mar</v>
      </c>
      <c r="E59" t="str">
        <f>TEXT(Table1[[#This Row],[PHA]],"YYYY")</f>
        <v>2009</v>
      </c>
    </row>
    <row r="60" spans="2:38" x14ac:dyDescent="0.2">
      <c r="B60" s="2">
        <v>39879</v>
      </c>
      <c r="C60" t="s">
        <v>22</v>
      </c>
      <c r="D60" t="str">
        <f>TEXT(Table1[[#This Row],[PHA]],"mmm")</f>
        <v>Mar</v>
      </c>
      <c r="E60" t="str">
        <f>TEXT(Table1[[#This Row],[PHA]],"YYYY")</f>
        <v>2009</v>
      </c>
    </row>
    <row r="61" spans="2:38" x14ac:dyDescent="0.2">
      <c r="B61" s="2">
        <v>39893</v>
      </c>
      <c r="C61" t="s">
        <v>22</v>
      </c>
      <c r="D61" t="str">
        <f>TEXT(Table1[[#This Row],[PHA]],"mmm")</f>
        <v>Mar</v>
      </c>
      <c r="E61" t="str">
        <f>TEXT(Table1[[#This Row],[PHA]],"YYYY")</f>
        <v>2009</v>
      </c>
    </row>
    <row r="62" spans="2:38" x14ac:dyDescent="0.2">
      <c r="B62" s="2">
        <v>39898</v>
      </c>
      <c r="C62" t="s">
        <v>36</v>
      </c>
      <c r="D62" t="str">
        <f>TEXT(Table1[[#This Row],[PHA]],"mmm")</f>
        <v>Mar</v>
      </c>
      <c r="E62" t="str">
        <f>TEXT(Table1[[#This Row],[PHA]],"YYYY")</f>
        <v>2009</v>
      </c>
    </row>
    <row r="63" spans="2:38" x14ac:dyDescent="0.2">
      <c r="B63" s="2">
        <v>39899</v>
      </c>
      <c r="C63" t="s">
        <v>46</v>
      </c>
      <c r="D63" t="str">
        <f>TEXT(Table1[[#This Row],[PHA]],"mmm")</f>
        <v>Mar</v>
      </c>
      <c r="E63" t="str">
        <f>TEXT(Table1[[#This Row],[PHA]],"YYYY")</f>
        <v>2009</v>
      </c>
    </row>
    <row r="64" spans="2:38" x14ac:dyDescent="0.2">
      <c r="B64" s="2">
        <v>39899</v>
      </c>
      <c r="C64" t="s">
        <v>22</v>
      </c>
      <c r="D64" t="str">
        <f>TEXT(Table1[[#This Row],[PHA]],"mmm")</f>
        <v>Mar</v>
      </c>
      <c r="E64" t="str">
        <f>TEXT(Table1[[#This Row],[PHA]],"YYYY")</f>
        <v>2009</v>
      </c>
    </row>
    <row r="65" spans="2:5" x14ac:dyDescent="0.2">
      <c r="B65" s="2">
        <v>39907</v>
      </c>
      <c r="C65" t="s">
        <v>36</v>
      </c>
      <c r="D65" t="str">
        <f>TEXT(Table1[[#This Row],[PHA]],"mmm")</f>
        <v>Apr</v>
      </c>
      <c r="E65" t="str">
        <f>TEXT(Table1[[#This Row],[PHA]],"YYYY")</f>
        <v>2009</v>
      </c>
    </row>
    <row r="66" spans="2:5" x14ac:dyDescent="0.2">
      <c r="B66" s="2">
        <v>39908</v>
      </c>
      <c r="C66" t="s">
        <v>36</v>
      </c>
      <c r="D66" t="str">
        <f>TEXT(Table1[[#This Row],[PHA]],"mmm")</f>
        <v>Apr</v>
      </c>
      <c r="E66" t="str">
        <f>TEXT(Table1[[#This Row],[PHA]],"YYYY")</f>
        <v>2009</v>
      </c>
    </row>
    <row r="67" spans="2:5" x14ac:dyDescent="0.2">
      <c r="B67" s="2">
        <v>39908</v>
      </c>
      <c r="C67" t="s">
        <v>6</v>
      </c>
      <c r="D67" t="str">
        <f>TEXT(Table1[[#This Row],[PHA]],"mmm")</f>
        <v>Apr</v>
      </c>
      <c r="E67" t="str">
        <f>TEXT(Table1[[#This Row],[PHA]],"YYYY")</f>
        <v>2009</v>
      </c>
    </row>
    <row r="68" spans="2:5" x14ac:dyDescent="0.2">
      <c r="B68" s="2">
        <v>39908</v>
      </c>
      <c r="C68" t="s">
        <v>19</v>
      </c>
      <c r="D68" t="str">
        <f>TEXT(Table1[[#This Row],[PHA]],"mmm")</f>
        <v>Apr</v>
      </c>
      <c r="E68" t="str">
        <f>TEXT(Table1[[#This Row],[PHA]],"YYYY")</f>
        <v>2009</v>
      </c>
    </row>
    <row r="69" spans="2:5" x14ac:dyDescent="0.2">
      <c r="B69" s="2">
        <v>39910</v>
      </c>
      <c r="C69" t="s">
        <v>6</v>
      </c>
      <c r="D69" t="str">
        <f>TEXT(Table1[[#This Row],[PHA]],"mmm")</f>
        <v>Apr</v>
      </c>
      <c r="E69" t="str">
        <f>TEXT(Table1[[#This Row],[PHA]],"YYYY")</f>
        <v>2009</v>
      </c>
    </row>
    <row r="70" spans="2:5" x14ac:dyDescent="0.2">
      <c r="B70" s="2">
        <v>39921</v>
      </c>
      <c r="C70" t="s">
        <v>36</v>
      </c>
      <c r="D70" t="str">
        <f>TEXT(Table1[[#This Row],[PHA]],"mmm")</f>
        <v>Apr</v>
      </c>
      <c r="E70" t="str">
        <f>TEXT(Table1[[#This Row],[PHA]],"YYYY")</f>
        <v>2009</v>
      </c>
    </row>
    <row r="71" spans="2:5" x14ac:dyDescent="0.2">
      <c r="B71" s="2">
        <v>39921</v>
      </c>
      <c r="C71" t="s">
        <v>6</v>
      </c>
      <c r="D71" t="str">
        <f>TEXT(Table1[[#This Row],[PHA]],"mmm")</f>
        <v>Apr</v>
      </c>
      <c r="E71" t="str">
        <f>TEXT(Table1[[#This Row],[PHA]],"YYYY")</f>
        <v>2009</v>
      </c>
    </row>
    <row r="72" spans="2:5" x14ac:dyDescent="0.2">
      <c r="B72" s="2">
        <v>39921</v>
      </c>
      <c r="C72" t="s">
        <v>6</v>
      </c>
      <c r="D72" t="str">
        <f>TEXT(Table1[[#This Row],[PHA]],"mmm")</f>
        <v>Apr</v>
      </c>
      <c r="E72" t="str">
        <f>TEXT(Table1[[#This Row],[PHA]],"YYYY")</f>
        <v>2009</v>
      </c>
    </row>
    <row r="73" spans="2:5" x14ac:dyDescent="0.2">
      <c r="B73" s="2">
        <v>39921</v>
      </c>
      <c r="C73" t="s">
        <v>6</v>
      </c>
      <c r="D73" t="str">
        <f>TEXT(Table1[[#This Row],[PHA]],"mmm")</f>
        <v>Apr</v>
      </c>
      <c r="E73" t="str">
        <f>TEXT(Table1[[#This Row],[PHA]],"YYYY")</f>
        <v>2009</v>
      </c>
    </row>
    <row r="74" spans="2:5" x14ac:dyDescent="0.2">
      <c r="B74" s="2">
        <v>39921</v>
      </c>
      <c r="C74" t="s">
        <v>6</v>
      </c>
      <c r="D74" t="str">
        <f>TEXT(Table1[[#This Row],[PHA]],"mmm")</f>
        <v>Apr</v>
      </c>
      <c r="E74" t="str">
        <f>TEXT(Table1[[#This Row],[PHA]],"YYYY")</f>
        <v>2009</v>
      </c>
    </row>
    <row r="75" spans="2:5" x14ac:dyDescent="0.2">
      <c r="B75" s="2">
        <v>39921</v>
      </c>
      <c r="C75" t="s">
        <v>6</v>
      </c>
      <c r="D75" t="str">
        <f>TEXT(Table1[[#This Row],[PHA]],"mmm")</f>
        <v>Apr</v>
      </c>
      <c r="E75" t="str">
        <f>TEXT(Table1[[#This Row],[PHA]],"YYYY")</f>
        <v>2009</v>
      </c>
    </row>
    <row r="76" spans="2:5" x14ac:dyDescent="0.2">
      <c r="B76" s="2">
        <v>39928</v>
      </c>
      <c r="C76" t="s">
        <v>36</v>
      </c>
      <c r="D76" t="str">
        <f>TEXT(Table1[[#This Row],[PHA]],"mmm")</f>
        <v>Apr</v>
      </c>
      <c r="E76" t="str">
        <f>TEXT(Table1[[#This Row],[PHA]],"YYYY")</f>
        <v>2009</v>
      </c>
    </row>
    <row r="77" spans="2:5" x14ac:dyDescent="0.2">
      <c r="B77" s="2">
        <v>39928</v>
      </c>
      <c r="C77" t="s">
        <v>22</v>
      </c>
      <c r="D77" t="str">
        <f>TEXT(Table1[[#This Row],[PHA]],"mmm")</f>
        <v>Apr</v>
      </c>
      <c r="E77" t="str">
        <f>TEXT(Table1[[#This Row],[PHA]],"YYYY")</f>
        <v>2009</v>
      </c>
    </row>
    <row r="78" spans="2:5" x14ac:dyDescent="0.2">
      <c r="B78" s="2">
        <v>39928</v>
      </c>
      <c r="C78" t="s">
        <v>22</v>
      </c>
      <c r="D78" t="str">
        <f>TEXT(Table1[[#This Row],[PHA]],"mmm")</f>
        <v>Apr</v>
      </c>
      <c r="E78" t="str">
        <f>TEXT(Table1[[#This Row],[PHA]],"YYYY")</f>
        <v>2009</v>
      </c>
    </row>
    <row r="79" spans="2:5" x14ac:dyDescent="0.2">
      <c r="B79" s="2">
        <v>39928</v>
      </c>
      <c r="C79" t="s">
        <v>22</v>
      </c>
      <c r="D79" t="str">
        <f>TEXT(Table1[[#This Row],[PHA]],"mmm")</f>
        <v>Apr</v>
      </c>
      <c r="E79" t="str">
        <f>TEXT(Table1[[#This Row],[PHA]],"YYYY")</f>
        <v>2009</v>
      </c>
    </row>
    <row r="80" spans="2:5" x14ac:dyDescent="0.2">
      <c r="B80" s="2">
        <v>39928</v>
      </c>
      <c r="C80" t="s">
        <v>22</v>
      </c>
      <c r="D80" t="str">
        <f>TEXT(Table1[[#This Row],[PHA]],"mmm")</f>
        <v>Apr</v>
      </c>
      <c r="E80" t="str">
        <f>TEXT(Table1[[#This Row],[PHA]],"YYYY")</f>
        <v>2009</v>
      </c>
    </row>
    <row r="81" spans="2:5" x14ac:dyDescent="0.2">
      <c r="B81" s="2">
        <v>39928</v>
      </c>
      <c r="C81" t="s">
        <v>22</v>
      </c>
      <c r="D81" t="str">
        <f>TEXT(Table1[[#This Row],[PHA]],"mmm")</f>
        <v>Apr</v>
      </c>
      <c r="E81" t="str">
        <f>TEXT(Table1[[#This Row],[PHA]],"YYYY")</f>
        <v>2009</v>
      </c>
    </row>
    <row r="82" spans="2:5" x14ac:dyDescent="0.2">
      <c r="B82" s="2">
        <v>39929</v>
      </c>
      <c r="C82" t="s">
        <v>22</v>
      </c>
      <c r="D82" t="str">
        <f>TEXT(Table1[[#This Row],[PHA]],"mmm")</f>
        <v>Apr</v>
      </c>
      <c r="E82" t="str">
        <f>TEXT(Table1[[#This Row],[PHA]],"YYYY")</f>
        <v>2009</v>
      </c>
    </row>
    <row r="83" spans="2:5" x14ac:dyDescent="0.2">
      <c r="B83" s="2">
        <v>39929</v>
      </c>
      <c r="C83" t="s">
        <v>22</v>
      </c>
      <c r="D83" t="str">
        <f>TEXT(Table1[[#This Row],[PHA]],"mmm")</f>
        <v>Apr</v>
      </c>
      <c r="E83" t="str">
        <f>TEXT(Table1[[#This Row],[PHA]],"YYYY")</f>
        <v>2009</v>
      </c>
    </row>
    <row r="84" spans="2:5" x14ac:dyDescent="0.2">
      <c r="B84" s="2">
        <v>39929</v>
      </c>
      <c r="C84" t="s">
        <v>22</v>
      </c>
      <c r="D84" t="str">
        <f>TEXT(Table1[[#This Row],[PHA]],"mmm")</f>
        <v>Apr</v>
      </c>
      <c r="E84" t="str">
        <f>TEXT(Table1[[#This Row],[PHA]],"YYYY")</f>
        <v>2009</v>
      </c>
    </row>
    <row r="85" spans="2:5" x14ac:dyDescent="0.2">
      <c r="B85" s="2">
        <v>39929</v>
      </c>
      <c r="C85" t="s">
        <v>22</v>
      </c>
      <c r="D85" t="str">
        <f>TEXT(Table1[[#This Row],[PHA]],"mmm")</f>
        <v>Apr</v>
      </c>
      <c r="E85" t="str">
        <f>TEXT(Table1[[#This Row],[PHA]],"YYYY")</f>
        <v>2009</v>
      </c>
    </row>
    <row r="86" spans="2:5" x14ac:dyDescent="0.2">
      <c r="B86" s="2">
        <v>39929</v>
      </c>
      <c r="C86" t="s">
        <v>22</v>
      </c>
      <c r="D86" t="str">
        <f>TEXT(Table1[[#This Row],[PHA]],"mmm")</f>
        <v>Apr</v>
      </c>
      <c r="E86" t="str">
        <f>TEXT(Table1[[#This Row],[PHA]],"YYYY")</f>
        <v>2009</v>
      </c>
    </row>
    <row r="87" spans="2:5" x14ac:dyDescent="0.2">
      <c r="B87" s="2">
        <v>39929</v>
      </c>
      <c r="C87" t="s">
        <v>22</v>
      </c>
      <c r="D87" t="str">
        <f>TEXT(Table1[[#This Row],[PHA]],"mmm")</f>
        <v>Apr</v>
      </c>
      <c r="E87" t="str">
        <f>TEXT(Table1[[#This Row],[PHA]],"YYYY")</f>
        <v>2009</v>
      </c>
    </row>
    <row r="88" spans="2:5" x14ac:dyDescent="0.2">
      <c r="B88" s="2">
        <v>39929</v>
      </c>
      <c r="C88" t="s">
        <v>22</v>
      </c>
      <c r="D88" t="str">
        <f>TEXT(Table1[[#This Row],[PHA]],"mmm")</f>
        <v>Apr</v>
      </c>
      <c r="E88" t="str">
        <f>TEXT(Table1[[#This Row],[PHA]],"YYYY")</f>
        <v>2009</v>
      </c>
    </row>
    <row r="89" spans="2:5" x14ac:dyDescent="0.2">
      <c r="B89" s="2">
        <v>39929</v>
      </c>
      <c r="C89" t="s">
        <v>22</v>
      </c>
      <c r="D89" t="str">
        <f>TEXT(Table1[[#This Row],[PHA]],"mmm")</f>
        <v>Apr</v>
      </c>
      <c r="E89" t="str">
        <f>TEXT(Table1[[#This Row],[PHA]],"YYYY")</f>
        <v>2009</v>
      </c>
    </row>
    <row r="90" spans="2:5" x14ac:dyDescent="0.2">
      <c r="B90" s="2">
        <v>39929</v>
      </c>
      <c r="C90" t="s">
        <v>22</v>
      </c>
      <c r="D90" t="str">
        <f>TEXT(Table1[[#This Row],[PHA]],"mmm")</f>
        <v>Apr</v>
      </c>
      <c r="E90" t="str">
        <f>TEXT(Table1[[#This Row],[PHA]],"YYYY")</f>
        <v>2009</v>
      </c>
    </row>
    <row r="91" spans="2:5" x14ac:dyDescent="0.2">
      <c r="B91" s="2">
        <v>39934</v>
      </c>
      <c r="C91" t="s">
        <v>29</v>
      </c>
      <c r="D91" t="str">
        <f>TEXT(Table1[[#This Row],[PHA]],"mmm")</f>
        <v>May</v>
      </c>
      <c r="E91" t="str">
        <f>TEXT(Table1[[#This Row],[PHA]],"YYYY")</f>
        <v>2009</v>
      </c>
    </row>
    <row r="92" spans="2:5" x14ac:dyDescent="0.2">
      <c r="B92" s="2">
        <v>39948</v>
      </c>
      <c r="C92" t="s">
        <v>19</v>
      </c>
      <c r="D92" t="str">
        <f>TEXT(Table1[[#This Row],[PHA]],"mmm")</f>
        <v>May</v>
      </c>
      <c r="E92" t="str">
        <f>TEXT(Table1[[#This Row],[PHA]],"YYYY")</f>
        <v>2009</v>
      </c>
    </row>
    <row r="93" spans="2:5" x14ac:dyDescent="0.2">
      <c r="B93" s="2">
        <v>39948</v>
      </c>
      <c r="C93" t="s">
        <v>19</v>
      </c>
      <c r="D93" t="str">
        <f>TEXT(Table1[[#This Row],[PHA]],"mmm")</f>
        <v>May</v>
      </c>
      <c r="E93" t="str">
        <f>TEXT(Table1[[#This Row],[PHA]],"YYYY")</f>
        <v>2009</v>
      </c>
    </row>
    <row r="94" spans="2:5" x14ac:dyDescent="0.2">
      <c r="B94" s="2">
        <v>39970</v>
      </c>
      <c r="C94" t="s">
        <v>46</v>
      </c>
      <c r="D94" t="str">
        <f>TEXT(Table1[[#This Row],[PHA]],"mmm")</f>
        <v>Jun</v>
      </c>
      <c r="E94" t="str">
        <f>TEXT(Table1[[#This Row],[PHA]],"YYYY")</f>
        <v>2009</v>
      </c>
    </row>
    <row r="95" spans="2:5" x14ac:dyDescent="0.2">
      <c r="B95" s="2">
        <v>39977</v>
      </c>
      <c r="C95" t="s">
        <v>36</v>
      </c>
      <c r="D95" t="str">
        <f>TEXT(Table1[[#This Row],[PHA]],"mmm")</f>
        <v>Jun</v>
      </c>
      <c r="E95" t="str">
        <f>TEXT(Table1[[#This Row],[PHA]],"YYYY")</f>
        <v>2009</v>
      </c>
    </row>
    <row r="96" spans="2:5" x14ac:dyDescent="0.2">
      <c r="B96" s="2">
        <v>39977</v>
      </c>
      <c r="C96" t="s">
        <v>13</v>
      </c>
      <c r="D96" t="str">
        <f>TEXT(Table1[[#This Row],[PHA]],"mmm")</f>
        <v>Jun</v>
      </c>
      <c r="E96" t="str">
        <f>TEXT(Table1[[#This Row],[PHA]],"YYYY")</f>
        <v>2009</v>
      </c>
    </row>
    <row r="97" spans="2:5" x14ac:dyDescent="0.2">
      <c r="B97" s="2">
        <v>39977</v>
      </c>
      <c r="C97" t="s">
        <v>13</v>
      </c>
      <c r="D97" t="str">
        <f>TEXT(Table1[[#This Row],[PHA]],"mmm")</f>
        <v>Jun</v>
      </c>
      <c r="E97" t="str">
        <f>TEXT(Table1[[#This Row],[PHA]],"YYYY")</f>
        <v>2009</v>
      </c>
    </row>
    <row r="98" spans="2:5" x14ac:dyDescent="0.2">
      <c r="B98" s="2">
        <v>39984</v>
      </c>
      <c r="C98" t="s">
        <v>29</v>
      </c>
      <c r="D98" t="str">
        <f>TEXT(Table1[[#This Row],[PHA]],"mmm")</f>
        <v>Jun</v>
      </c>
      <c r="E98" t="str">
        <f>TEXT(Table1[[#This Row],[PHA]],"YYYY")</f>
        <v>2009</v>
      </c>
    </row>
    <row r="99" spans="2:5" x14ac:dyDescent="0.2">
      <c r="B99" s="2">
        <v>39992</v>
      </c>
      <c r="C99" t="s">
        <v>22</v>
      </c>
      <c r="D99" t="str">
        <f>TEXT(Table1[[#This Row],[PHA]],"mmm")</f>
        <v>Jun</v>
      </c>
      <c r="E99" t="str">
        <f>TEXT(Table1[[#This Row],[PHA]],"YYYY")</f>
        <v>2009</v>
      </c>
    </row>
    <row r="100" spans="2:5" x14ac:dyDescent="0.2">
      <c r="B100" s="2">
        <v>40020</v>
      </c>
      <c r="C100" t="s">
        <v>29</v>
      </c>
      <c r="D100" t="str">
        <f>TEXT(Table1[[#This Row],[PHA]],"mmm")</f>
        <v>Jul</v>
      </c>
      <c r="E100" t="str">
        <f>TEXT(Table1[[#This Row],[PHA]],"YYYY")</f>
        <v>2009</v>
      </c>
    </row>
    <row r="101" spans="2:5" x14ac:dyDescent="0.2">
      <c r="B101" s="2">
        <v>40024</v>
      </c>
      <c r="C101" t="s">
        <v>36</v>
      </c>
      <c r="D101" t="str">
        <f>TEXT(Table1[[#This Row],[PHA]],"mmm")</f>
        <v>Jul</v>
      </c>
      <c r="E101" t="str">
        <f>TEXT(Table1[[#This Row],[PHA]],"YYYY")</f>
        <v>2009</v>
      </c>
    </row>
    <row r="102" spans="2:5" x14ac:dyDescent="0.2">
      <c r="B102" s="2">
        <v>40025</v>
      </c>
      <c r="C102" t="s">
        <v>36</v>
      </c>
      <c r="D102" t="str">
        <f>TEXT(Table1[[#This Row],[PHA]],"mmm")</f>
        <v>Jul</v>
      </c>
      <c r="E102" t="str">
        <f>TEXT(Table1[[#This Row],[PHA]],"YYYY")</f>
        <v>2009</v>
      </c>
    </row>
    <row r="103" spans="2:5" x14ac:dyDescent="0.2">
      <c r="B103" s="2">
        <v>40025</v>
      </c>
      <c r="C103" t="s">
        <v>13</v>
      </c>
      <c r="D103" t="str">
        <f>TEXT(Table1[[#This Row],[PHA]],"mmm")</f>
        <v>Jul</v>
      </c>
      <c r="E103" t="str">
        <f>TEXT(Table1[[#This Row],[PHA]],"YYYY")</f>
        <v>2009</v>
      </c>
    </row>
    <row r="104" spans="2:5" x14ac:dyDescent="0.2">
      <c r="B104" s="2">
        <v>40039</v>
      </c>
      <c r="C104" t="s">
        <v>13</v>
      </c>
      <c r="D104" t="str">
        <f>TEXT(Table1[[#This Row],[PHA]],"mmm")</f>
        <v>Aug</v>
      </c>
      <c r="E104" t="str">
        <f>TEXT(Table1[[#This Row],[PHA]],"YYYY")</f>
        <v>2009</v>
      </c>
    </row>
    <row r="105" spans="2:5" x14ac:dyDescent="0.2">
      <c r="B105" s="2">
        <v>40039</v>
      </c>
      <c r="C105" t="s">
        <v>22</v>
      </c>
      <c r="D105" t="str">
        <f>TEXT(Table1[[#This Row],[PHA]],"mmm")</f>
        <v>Aug</v>
      </c>
      <c r="E105" t="str">
        <f>TEXT(Table1[[#This Row],[PHA]],"YYYY")</f>
        <v>2009</v>
      </c>
    </row>
    <row r="106" spans="2:5" x14ac:dyDescent="0.2">
      <c r="B106" s="2">
        <v>40039</v>
      </c>
      <c r="C106" t="s">
        <v>22</v>
      </c>
      <c r="D106" t="str">
        <f>TEXT(Table1[[#This Row],[PHA]],"mmm")</f>
        <v>Aug</v>
      </c>
      <c r="E106" t="str">
        <f>TEXT(Table1[[#This Row],[PHA]],"YYYY")</f>
        <v>2009</v>
      </c>
    </row>
    <row r="107" spans="2:5" x14ac:dyDescent="0.2">
      <c r="B107" s="2">
        <v>40039</v>
      </c>
      <c r="C107" t="s">
        <v>20</v>
      </c>
      <c r="D107" t="str">
        <f>TEXT(Table1[[#This Row],[PHA]],"mmm")</f>
        <v>Aug</v>
      </c>
      <c r="E107" t="str">
        <f>TEXT(Table1[[#This Row],[PHA]],"YYYY")</f>
        <v>2009</v>
      </c>
    </row>
    <row r="108" spans="2:5" x14ac:dyDescent="0.2">
      <c r="B108" s="2">
        <v>40040</v>
      </c>
      <c r="C108" t="s">
        <v>13</v>
      </c>
      <c r="D108" t="str">
        <f>TEXT(Table1[[#This Row],[PHA]],"mmm")</f>
        <v>Aug</v>
      </c>
      <c r="E108" t="str">
        <f>TEXT(Table1[[#This Row],[PHA]],"YYYY")</f>
        <v>2009</v>
      </c>
    </row>
    <row r="109" spans="2:5" x14ac:dyDescent="0.2">
      <c r="B109" s="2">
        <v>40040</v>
      </c>
      <c r="C109" t="s">
        <v>46</v>
      </c>
      <c r="D109" t="str">
        <f>TEXT(Table1[[#This Row],[PHA]],"mmm")</f>
        <v>Aug</v>
      </c>
      <c r="E109" t="str">
        <f>TEXT(Table1[[#This Row],[PHA]],"YYYY")</f>
        <v>2009</v>
      </c>
    </row>
    <row r="110" spans="2:5" x14ac:dyDescent="0.2">
      <c r="B110" s="2">
        <v>40040</v>
      </c>
      <c r="C110" t="s">
        <v>22</v>
      </c>
      <c r="D110" t="str">
        <f>TEXT(Table1[[#This Row],[PHA]],"mmm")</f>
        <v>Aug</v>
      </c>
      <c r="E110" t="str">
        <f>TEXT(Table1[[#This Row],[PHA]],"YYYY")</f>
        <v>2009</v>
      </c>
    </row>
    <row r="111" spans="2:5" x14ac:dyDescent="0.2">
      <c r="B111" s="2">
        <v>40040</v>
      </c>
      <c r="C111" t="s">
        <v>22</v>
      </c>
      <c r="D111" t="str">
        <f>TEXT(Table1[[#This Row],[PHA]],"mmm")</f>
        <v>Aug</v>
      </c>
      <c r="E111" t="str">
        <f>TEXT(Table1[[#This Row],[PHA]],"YYYY")</f>
        <v>2009</v>
      </c>
    </row>
    <row r="112" spans="2:5" x14ac:dyDescent="0.2">
      <c r="B112" s="2">
        <v>40040</v>
      </c>
      <c r="C112" t="s">
        <v>22</v>
      </c>
      <c r="D112" t="str">
        <f>TEXT(Table1[[#This Row],[PHA]],"mmm")</f>
        <v>Aug</v>
      </c>
      <c r="E112" t="str">
        <f>TEXT(Table1[[#This Row],[PHA]],"YYYY")</f>
        <v>2009</v>
      </c>
    </row>
    <row r="113" spans="2:5" x14ac:dyDescent="0.2">
      <c r="B113" s="2">
        <v>40040</v>
      </c>
      <c r="C113" t="s">
        <v>22</v>
      </c>
      <c r="D113" t="str">
        <f>TEXT(Table1[[#This Row],[PHA]],"mmm")</f>
        <v>Aug</v>
      </c>
      <c r="E113" t="str">
        <f>TEXT(Table1[[#This Row],[PHA]],"YYYY")</f>
        <v>2009</v>
      </c>
    </row>
    <row r="114" spans="2:5" x14ac:dyDescent="0.2">
      <c r="B114" s="2">
        <v>40040</v>
      </c>
      <c r="C114" t="s">
        <v>22</v>
      </c>
      <c r="D114" t="str">
        <f>TEXT(Table1[[#This Row],[PHA]],"mmm")</f>
        <v>Aug</v>
      </c>
      <c r="E114" t="str">
        <f>TEXT(Table1[[#This Row],[PHA]],"YYYY")</f>
        <v>2009</v>
      </c>
    </row>
    <row r="115" spans="2:5" x14ac:dyDescent="0.2">
      <c r="B115" s="2">
        <v>40040</v>
      </c>
      <c r="C115" t="s">
        <v>5</v>
      </c>
      <c r="D115" t="str">
        <f>TEXT(Table1[[#This Row],[PHA]],"mmm")</f>
        <v>Aug</v>
      </c>
      <c r="E115" t="str">
        <f>TEXT(Table1[[#This Row],[PHA]],"YYYY")</f>
        <v>2009</v>
      </c>
    </row>
    <row r="116" spans="2:5" x14ac:dyDescent="0.2">
      <c r="B116" s="2">
        <v>40040</v>
      </c>
      <c r="C116" t="s">
        <v>5</v>
      </c>
      <c r="D116" t="str">
        <f>TEXT(Table1[[#This Row],[PHA]],"mmm")</f>
        <v>Aug</v>
      </c>
      <c r="E116" t="str">
        <f>TEXT(Table1[[#This Row],[PHA]],"YYYY")</f>
        <v>2009</v>
      </c>
    </row>
    <row r="117" spans="2:5" x14ac:dyDescent="0.2">
      <c r="B117" s="2">
        <v>40044</v>
      </c>
      <c r="C117" t="s">
        <v>36</v>
      </c>
      <c r="D117" t="str">
        <f>TEXT(Table1[[#This Row],[PHA]],"mmm")</f>
        <v>Aug</v>
      </c>
      <c r="E117" t="str">
        <f>TEXT(Table1[[#This Row],[PHA]],"YYYY")</f>
        <v>2009</v>
      </c>
    </row>
    <row r="118" spans="2:5" x14ac:dyDescent="0.2">
      <c r="B118" s="2">
        <v>40044</v>
      </c>
      <c r="C118" t="s">
        <v>36</v>
      </c>
      <c r="D118" t="str">
        <f>TEXT(Table1[[#This Row],[PHA]],"mmm")</f>
        <v>Aug</v>
      </c>
      <c r="E118" t="str">
        <f>TEXT(Table1[[#This Row],[PHA]],"YYYY")</f>
        <v>2009</v>
      </c>
    </row>
    <row r="119" spans="2:5" x14ac:dyDescent="0.2">
      <c r="B119" s="2">
        <v>40045</v>
      </c>
      <c r="C119" t="s">
        <v>34</v>
      </c>
      <c r="D119" t="str">
        <f>TEXT(Table1[[#This Row],[PHA]],"mmm")</f>
        <v>Aug</v>
      </c>
      <c r="E119" t="str">
        <f>TEXT(Table1[[#This Row],[PHA]],"YYYY")</f>
        <v>2009</v>
      </c>
    </row>
    <row r="120" spans="2:5" x14ac:dyDescent="0.2">
      <c r="B120" s="2">
        <v>40045</v>
      </c>
      <c r="C120" t="s">
        <v>20</v>
      </c>
      <c r="D120" t="str">
        <f>TEXT(Table1[[#This Row],[PHA]],"mmm")</f>
        <v>Aug</v>
      </c>
      <c r="E120" t="str">
        <f>TEXT(Table1[[#This Row],[PHA]],"YYYY")</f>
        <v>2009</v>
      </c>
    </row>
    <row r="121" spans="2:5" x14ac:dyDescent="0.2">
      <c r="B121" s="2">
        <v>40051</v>
      </c>
      <c r="C121" t="s">
        <v>28</v>
      </c>
      <c r="D121" t="str">
        <f>TEXT(Table1[[#This Row],[PHA]],"mmm")</f>
        <v>Aug</v>
      </c>
      <c r="E121" t="str">
        <f>TEXT(Table1[[#This Row],[PHA]],"YYYY")</f>
        <v>2009</v>
      </c>
    </row>
    <row r="122" spans="2:5" x14ac:dyDescent="0.2">
      <c r="B122" s="2">
        <v>40068</v>
      </c>
      <c r="C122" t="s">
        <v>13</v>
      </c>
      <c r="D122" t="str">
        <f>TEXT(Table1[[#This Row],[PHA]],"mmm")</f>
        <v>Sep</v>
      </c>
      <c r="E122" t="str">
        <f>TEXT(Table1[[#This Row],[PHA]],"YYYY")</f>
        <v>2009</v>
      </c>
    </row>
    <row r="123" spans="2:5" x14ac:dyDescent="0.2">
      <c r="B123" s="2">
        <v>40068</v>
      </c>
      <c r="C123" t="s">
        <v>29</v>
      </c>
      <c r="D123" t="str">
        <f>TEXT(Table1[[#This Row],[PHA]],"mmm")</f>
        <v>Sep</v>
      </c>
      <c r="E123" t="str">
        <f>TEXT(Table1[[#This Row],[PHA]],"YYYY")</f>
        <v>2009</v>
      </c>
    </row>
    <row r="124" spans="2:5" x14ac:dyDescent="0.2">
      <c r="B124" s="2">
        <v>40068</v>
      </c>
      <c r="C124" t="s">
        <v>31</v>
      </c>
      <c r="D124" t="str">
        <f>TEXT(Table1[[#This Row],[PHA]],"mmm")</f>
        <v>Sep</v>
      </c>
      <c r="E124" t="str">
        <f>TEXT(Table1[[#This Row],[PHA]],"YYYY")</f>
        <v>2009</v>
      </c>
    </row>
    <row r="125" spans="2:5" x14ac:dyDescent="0.2">
      <c r="B125" s="2">
        <v>40068</v>
      </c>
      <c r="C125" t="s">
        <v>19</v>
      </c>
      <c r="D125" t="str">
        <f>TEXT(Table1[[#This Row],[PHA]],"mmm")</f>
        <v>Sep</v>
      </c>
      <c r="E125" t="str">
        <f>TEXT(Table1[[#This Row],[PHA]],"YYYY")</f>
        <v>2009</v>
      </c>
    </row>
    <row r="126" spans="2:5" x14ac:dyDescent="0.2">
      <c r="B126" s="2">
        <v>40069</v>
      </c>
      <c r="C126" t="s">
        <v>6</v>
      </c>
      <c r="D126" t="str">
        <f>TEXT(Table1[[#This Row],[PHA]],"mmm")</f>
        <v>Sep</v>
      </c>
      <c r="E126" t="str">
        <f>TEXT(Table1[[#This Row],[PHA]],"YYYY")</f>
        <v>2009</v>
      </c>
    </row>
    <row r="127" spans="2:5" x14ac:dyDescent="0.2">
      <c r="B127" s="2">
        <v>40075</v>
      </c>
      <c r="C127" t="s">
        <v>36</v>
      </c>
      <c r="D127" t="str">
        <f>TEXT(Table1[[#This Row],[PHA]],"mmm")</f>
        <v>Sep</v>
      </c>
      <c r="E127" t="str">
        <f>TEXT(Table1[[#This Row],[PHA]],"YYYY")</f>
        <v>2009</v>
      </c>
    </row>
    <row r="128" spans="2:5" x14ac:dyDescent="0.2">
      <c r="B128" s="2">
        <v>40080</v>
      </c>
      <c r="C128" t="s">
        <v>36</v>
      </c>
      <c r="D128" t="str">
        <f>TEXT(Table1[[#This Row],[PHA]],"mmm")</f>
        <v>Sep</v>
      </c>
      <c r="E128" t="str">
        <f>TEXT(Table1[[#This Row],[PHA]],"YYYY")</f>
        <v>2009</v>
      </c>
    </row>
    <row r="129" spans="2:5" x14ac:dyDescent="0.2">
      <c r="B129" s="2">
        <v>40085</v>
      </c>
      <c r="C129" t="s">
        <v>17</v>
      </c>
      <c r="D129" t="str">
        <f>TEXT(Table1[[#This Row],[PHA]],"mmm")</f>
        <v>Sep</v>
      </c>
      <c r="E129" t="str">
        <f>TEXT(Table1[[#This Row],[PHA]],"YYYY")</f>
        <v>2009</v>
      </c>
    </row>
    <row r="130" spans="2:5" x14ac:dyDescent="0.2">
      <c r="B130" s="2">
        <v>40086</v>
      </c>
      <c r="C130" t="s">
        <v>36</v>
      </c>
      <c r="D130" t="str">
        <f>TEXT(Table1[[#This Row],[PHA]],"mmm")</f>
        <v>Sep</v>
      </c>
      <c r="E130" t="str">
        <f>TEXT(Table1[[#This Row],[PHA]],"YYYY")</f>
        <v>2009</v>
      </c>
    </row>
    <row r="131" spans="2:5" x14ac:dyDescent="0.2">
      <c r="B131" s="2">
        <v>40088</v>
      </c>
      <c r="C131" t="s">
        <v>36</v>
      </c>
      <c r="D131" t="str">
        <f>TEXT(Table1[[#This Row],[PHA]],"mmm")</f>
        <v>Oct</v>
      </c>
      <c r="E131" t="str">
        <f>TEXT(Table1[[#This Row],[PHA]],"YYYY")</f>
        <v>2009</v>
      </c>
    </row>
    <row r="132" spans="2:5" x14ac:dyDescent="0.2">
      <c r="B132" s="2">
        <v>40088</v>
      </c>
      <c r="C132" t="s">
        <v>6</v>
      </c>
      <c r="D132" t="str">
        <f>TEXT(Table1[[#This Row],[PHA]],"mmm")</f>
        <v>Oct</v>
      </c>
      <c r="E132" t="str">
        <f>TEXT(Table1[[#This Row],[PHA]],"YYYY")</f>
        <v>2009</v>
      </c>
    </row>
    <row r="133" spans="2:5" x14ac:dyDescent="0.2">
      <c r="B133" s="2">
        <v>40088</v>
      </c>
      <c r="C133" t="s">
        <v>22</v>
      </c>
      <c r="D133" t="str">
        <f>TEXT(Table1[[#This Row],[PHA]],"mmm")</f>
        <v>Oct</v>
      </c>
      <c r="E133" t="str">
        <f>TEXT(Table1[[#This Row],[PHA]],"YYYY")</f>
        <v>2009</v>
      </c>
    </row>
    <row r="134" spans="2:5" x14ac:dyDescent="0.2">
      <c r="B134" s="2">
        <v>40090</v>
      </c>
      <c r="C134" t="s">
        <v>22</v>
      </c>
      <c r="D134" t="str">
        <f>TEXT(Table1[[#This Row],[PHA]],"mmm")</f>
        <v>Oct</v>
      </c>
      <c r="E134" t="str">
        <f>TEXT(Table1[[#This Row],[PHA]],"YYYY")</f>
        <v>2009</v>
      </c>
    </row>
    <row r="135" spans="2:5" x14ac:dyDescent="0.2">
      <c r="B135" s="2">
        <v>40091</v>
      </c>
      <c r="C135" t="s">
        <v>22</v>
      </c>
      <c r="D135" t="str">
        <f>TEXT(Table1[[#This Row],[PHA]],"mmm")</f>
        <v>Oct</v>
      </c>
      <c r="E135" t="str">
        <f>TEXT(Table1[[#This Row],[PHA]],"YYYY")</f>
        <v>2009</v>
      </c>
    </row>
    <row r="136" spans="2:5" x14ac:dyDescent="0.2">
      <c r="B136" s="2">
        <v>40091</v>
      </c>
      <c r="C136" t="s">
        <v>22</v>
      </c>
      <c r="D136" t="str">
        <f>TEXT(Table1[[#This Row],[PHA]],"mmm")</f>
        <v>Oct</v>
      </c>
      <c r="E136" t="str">
        <f>TEXT(Table1[[#This Row],[PHA]],"YYYY")</f>
        <v>2009</v>
      </c>
    </row>
    <row r="137" spans="2:5" x14ac:dyDescent="0.2">
      <c r="B137" s="2">
        <v>40092</v>
      </c>
      <c r="C137" t="s">
        <v>13</v>
      </c>
      <c r="D137" t="str">
        <f>TEXT(Table1[[#This Row],[PHA]],"mmm")</f>
        <v>Oct</v>
      </c>
      <c r="E137" t="str">
        <f>TEXT(Table1[[#This Row],[PHA]],"YYYY")</f>
        <v>2009</v>
      </c>
    </row>
    <row r="138" spans="2:5" x14ac:dyDescent="0.2">
      <c r="B138" s="2">
        <v>40109</v>
      </c>
      <c r="C138" t="s">
        <v>45</v>
      </c>
      <c r="D138" t="str">
        <f>TEXT(Table1[[#This Row],[PHA]],"mmm")</f>
        <v>Oct</v>
      </c>
      <c r="E138" t="str">
        <f>TEXT(Table1[[#This Row],[PHA]],"YYYY")</f>
        <v>2009</v>
      </c>
    </row>
    <row r="139" spans="2:5" x14ac:dyDescent="0.2">
      <c r="B139" s="2">
        <v>40110</v>
      </c>
      <c r="C139" t="s">
        <v>36</v>
      </c>
      <c r="D139" t="str">
        <f>TEXT(Table1[[#This Row],[PHA]],"mmm")</f>
        <v>Oct</v>
      </c>
      <c r="E139" t="str">
        <f>TEXT(Table1[[#This Row],[PHA]],"YYYY")</f>
        <v>2009</v>
      </c>
    </row>
    <row r="140" spans="2:5" x14ac:dyDescent="0.2">
      <c r="B140" s="2">
        <v>40110</v>
      </c>
      <c r="C140" t="s">
        <v>13</v>
      </c>
      <c r="D140" t="str">
        <f>TEXT(Table1[[#This Row],[PHA]],"mmm")</f>
        <v>Oct</v>
      </c>
      <c r="E140" t="str">
        <f>TEXT(Table1[[#This Row],[PHA]],"YYYY")</f>
        <v>2009</v>
      </c>
    </row>
    <row r="141" spans="2:5" x14ac:dyDescent="0.2">
      <c r="B141" s="2">
        <v>40110</v>
      </c>
      <c r="C141" t="s">
        <v>13</v>
      </c>
      <c r="D141" t="str">
        <f>TEXT(Table1[[#This Row],[PHA]],"mmm")</f>
        <v>Oct</v>
      </c>
      <c r="E141" t="str">
        <f>TEXT(Table1[[#This Row],[PHA]],"YYYY")</f>
        <v>2009</v>
      </c>
    </row>
    <row r="142" spans="2:5" x14ac:dyDescent="0.2">
      <c r="B142" s="2">
        <v>40110</v>
      </c>
      <c r="C142" t="s">
        <v>45</v>
      </c>
      <c r="D142" t="str">
        <f>TEXT(Table1[[#This Row],[PHA]],"mmm")</f>
        <v>Oct</v>
      </c>
      <c r="E142" t="str">
        <f>TEXT(Table1[[#This Row],[PHA]],"YYYY")</f>
        <v>2009</v>
      </c>
    </row>
    <row r="143" spans="2:5" x14ac:dyDescent="0.2">
      <c r="B143" s="2">
        <v>40110</v>
      </c>
      <c r="C143" t="s">
        <v>22</v>
      </c>
      <c r="D143" t="str">
        <f>TEXT(Table1[[#This Row],[PHA]],"mmm")</f>
        <v>Oct</v>
      </c>
      <c r="E143" t="str">
        <f>TEXT(Table1[[#This Row],[PHA]],"YYYY")</f>
        <v>2009</v>
      </c>
    </row>
    <row r="144" spans="2:5" x14ac:dyDescent="0.2">
      <c r="B144" s="2">
        <v>40111</v>
      </c>
      <c r="C144" t="s">
        <v>13</v>
      </c>
      <c r="D144" t="str">
        <f>TEXT(Table1[[#This Row],[PHA]],"mmm")</f>
        <v>Oct</v>
      </c>
      <c r="E144" t="str">
        <f>TEXT(Table1[[#This Row],[PHA]],"YYYY")</f>
        <v>2009</v>
      </c>
    </row>
    <row r="145" spans="2:5" x14ac:dyDescent="0.2">
      <c r="B145" s="2">
        <v>40114</v>
      </c>
      <c r="C145" t="s">
        <v>36</v>
      </c>
      <c r="D145" t="str">
        <f>TEXT(Table1[[#This Row],[PHA]],"mmm")</f>
        <v>Oct</v>
      </c>
      <c r="E145" t="str">
        <f>TEXT(Table1[[#This Row],[PHA]],"YYYY")</f>
        <v>2009</v>
      </c>
    </row>
    <row r="146" spans="2:5" x14ac:dyDescent="0.2">
      <c r="B146" s="2">
        <v>40114</v>
      </c>
      <c r="C146" t="s">
        <v>6</v>
      </c>
      <c r="D146" t="str">
        <f>TEXT(Table1[[#This Row],[PHA]],"mmm")</f>
        <v>Oct</v>
      </c>
      <c r="E146" t="str">
        <f>TEXT(Table1[[#This Row],[PHA]],"YYYY")</f>
        <v>2009</v>
      </c>
    </row>
    <row r="147" spans="2:5" x14ac:dyDescent="0.2">
      <c r="B147" s="2">
        <v>40120</v>
      </c>
      <c r="C147" t="s">
        <v>36</v>
      </c>
      <c r="D147" t="str">
        <f>TEXT(Table1[[#This Row],[PHA]],"mmm")</f>
        <v>Nov</v>
      </c>
      <c r="E147" t="str">
        <f>TEXT(Table1[[#This Row],[PHA]],"YYYY")</f>
        <v>2009</v>
      </c>
    </row>
    <row r="148" spans="2:5" x14ac:dyDescent="0.2">
      <c r="B148" s="2">
        <v>40121</v>
      </c>
      <c r="C148" t="s">
        <v>22</v>
      </c>
      <c r="D148" t="str">
        <f>TEXT(Table1[[#This Row],[PHA]],"mmm")</f>
        <v>Nov</v>
      </c>
      <c r="E148" t="str">
        <f>TEXT(Table1[[#This Row],[PHA]],"YYYY")</f>
        <v>2009</v>
      </c>
    </row>
    <row r="149" spans="2:5" x14ac:dyDescent="0.2">
      <c r="B149" s="2">
        <v>40126</v>
      </c>
      <c r="C149" t="s">
        <v>13</v>
      </c>
      <c r="D149" t="str">
        <f>TEXT(Table1[[#This Row],[PHA]],"mmm")</f>
        <v>Nov</v>
      </c>
      <c r="E149" t="str">
        <f>TEXT(Table1[[#This Row],[PHA]],"YYYY")</f>
        <v>2009</v>
      </c>
    </row>
    <row r="150" spans="2:5" x14ac:dyDescent="0.2">
      <c r="B150" s="2">
        <v>40126</v>
      </c>
      <c r="C150" t="s">
        <v>38</v>
      </c>
      <c r="D150" t="str">
        <f>TEXT(Table1[[#This Row],[PHA]],"mmm")</f>
        <v>Nov</v>
      </c>
      <c r="E150" t="str">
        <f>TEXT(Table1[[#This Row],[PHA]],"YYYY")</f>
        <v>2009</v>
      </c>
    </row>
    <row r="151" spans="2:5" x14ac:dyDescent="0.2">
      <c r="B151" s="2">
        <v>40127</v>
      </c>
      <c r="C151" t="s">
        <v>12</v>
      </c>
      <c r="D151" t="str">
        <f>TEXT(Table1[[#This Row],[PHA]],"mmm")</f>
        <v>Nov</v>
      </c>
      <c r="E151" t="str">
        <f>TEXT(Table1[[#This Row],[PHA]],"YYYY")</f>
        <v>2009</v>
      </c>
    </row>
    <row r="152" spans="2:5" x14ac:dyDescent="0.2">
      <c r="B152" s="2">
        <v>40137</v>
      </c>
      <c r="C152" t="s">
        <v>36</v>
      </c>
      <c r="D152" t="str">
        <f>TEXT(Table1[[#This Row],[PHA]],"mmm")</f>
        <v>Nov</v>
      </c>
      <c r="E152" t="str">
        <f>TEXT(Table1[[#This Row],[PHA]],"YYYY")</f>
        <v>2009</v>
      </c>
    </row>
    <row r="153" spans="2:5" x14ac:dyDescent="0.2">
      <c r="B153" s="2">
        <v>40137</v>
      </c>
      <c r="C153" t="s">
        <v>36</v>
      </c>
      <c r="D153" t="str">
        <f>TEXT(Table1[[#This Row],[PHA]],"mmm")</f>
        <v>Nov</v>
      </c>
      <c r="E153" t="str">
        <f>TEXT(Table1[[#This Row],[PHA]],"YYYY")</f>
        <v>2009</v>
      </c>
    </row>
    <row r="154" spans="2:5" x14ac:dyDescent="0.2">
      <c r="B154" s="2">
        <v>40137</v>
      </c>
      <c r="C154" t="s">
        <v>36</v>
      </c>
      <c r="D154" t="str">
        <f>TEXT(Table1[[#This Row],[PHA]],"mmm")</f>
        <v>Nov</v>
      </c>
      <c r="E154" t="str">
        <f>TEXT(Table1[[#This Row],[PHA]],"YYYY")</f>
        <v>2009</v>
      </c>
    </row>
    <row r="155" spans="2:5" x14ac:dyDescent="0.2">
      <c r="B155" s="2">
        <v>40137</v>
      </c>
      <c r="C155" t="s">
        <v>36</v>
      </c>
      <c r="D155" t="str">
        <f>TEXT(Table1[[#This Row],[PHA]],"mmm")</f>
        <v>Nov</v>
      </c>
      <c r="E155" t="str">
        <f>TEXT(Table1[[#This Row],[PHA]],"YYYY")</f>
        <v>2009</v>
      </c>
    </row>
    <row r="156" spans="2:5" x14ac:dyDescent="0.2">
      <c r="B156" s="2">
        <v>40137</v>
      </c>
      <c r="C156" t="s">
        <v>36</v>
      </c>
      <c r="D156" t="str">
        <f>TEXT(Table1[[#This Row],[PHA]],"mmm")</f>
        <v>Nov</v>
      </c>
      <c r="E156" t="str">
        <f>TEXT(Table1[[#This Row],[PHA]],"YYYY")</f>
        <v>2009</v>
      </c>
    </row>
    <row r="157" spans="2:5" x14ac:dyDescent="0.2">
      <c r="B157" s="2">
        <v>40137</v>
      </c>
      <c r="C157" t="s">
        <v>38</v>
      </c>
      <c r="D157" t="str">
        <f>TEXT(Table1[[#This Row],[PHA]],"mmm")</f>
        <v>Nov</v>
      </c>
      <c r="E157" t="str">
        <f>TEXT(Table1[[#This Row],[PHA]],"YYYY")</f>
        <v>2009</v>
      </c>
    </row>
    <row r="158" spans="2:5" x14ac:dyDescent="0.2">
      <c r="B158" s="2">
        <v>40137</v>
      </c>
      <c r="C158" t="s">
        <v>34</v>
      </c>
      <c r="D158" t="str">
        <f>TEXT(Table1[[#This Row],[PHA]],"mmm")</f>
        <v>Nov</v>
      </c>
      <c r="E158" t="str">
        <f>TEXT(Table1[[#This Row],[PHA]],"YYYY")</f>
        <v>2009</v>
      </c>
    </row>
    <row r="159" spans="2:5" x14ac:dyDescent="0.2">
      <c r="B159" s="2">
        <v>40137</v>
      </c>
      <c r="C159" t="s">
        <v>5</v>
      </c>
      <c r="D159" t="str">
        <f>TEXT(Table1[[#This Row],[PHA]],"mmm")</f>
        <v>Nov</v>
      </c>
      <c r="E159" t="str">
        <f>TEXT(Table1[[#This Row],[PHA]],"YYYY")</f>
        <v>2009</v>
      </c>
    </row>
    <row r="160" spans="2:5" x14ac:dyDescent="0.2">
      <c r="B160" s="2">
        <v>40137</v>
      </c>
      <c r="C160" t="s">
        <v>20</v>
      </c>
      <c r="D160" t="str">
        <f>TEXT(Table1[[#This Row],[PHA]],"mmm")</f>
        <v>Nov</v>
      </c>
      <c r="E160" t="str">
        <f>TEXT(Table1[[#This Row],[PHA]],"YYYY")</f>
        <v>2009</v>
      </c>
    </row>
    <row r="161" spans="2:5" x14ac:dyDescent="0.2">
      <c r="B161" s="2">
        <v>40138</v>
      </c>
      <c r="C161" t="s">
        <v>36</v>
      </c>
      <c r="D161" t="str">
        <f>TEXT(Table1[[#This Row],[PHA]],"mmm")</f>
        <v>Nov</v>
      </c>
      <c r="E161" t="str">
        <f>TEXT(Table1[[#This Row],[PHA]],"YYYY")</f>
        <v>2009</v>
      </c>
    </row>
    <row r="162" spans="2:5" x14ac:dyDescent="0.2">
      <c r="B162" s="2">
        <v>40138</v>
      </c>
      <c r="C162" t="s">
        <v>36</v>
      </c>
      <c r="D162" t="str">
        <f>TEXT(Table1[[#This Row],[PHA]],"mmm")</f>
        <v>Nov</v>
      </c>
      <c r="E162" t="str">
        <f>TEXT(Table1[[#This Row],[PHA]],"YYYY")</f>
        <v>2009</v>
      </c>
    </row>
    <row r="163" spans="2:5" x14ac:dyDescent="0.2">
      <c r="B163" s="2">
        <v>40138</v>
      </c>
      <c r="C163" t="s">
        <v>36</v>
      </c>
      <c r="D163" t="str">
        <f>TEXT(Table1[[#This Row],[PHA]],"mmm")</f>
        <v>Nov</v>
      </c>
      <c r="E163" t="str">
        <f>TEXT(Table1[[#This Row],[PHA]],"YYYY")</f>
        <v>2009</v>
      </c>
    </row>
    <row r="164" spans="2:5" x14ac:dyDescent="0.2">
      <c r="B164" s="2">
        <v>40138</v>
      </c>
      <c r="C164" t="s">
        <v>36</v>
      </c>
      <c r="D164" t="str">
        <f>TEXT(Table1[[#This Row],[PHA]],"mmm")</f>
        <v>Nov</v>
      </c>
      <c r="E164" t="str">
        <f>TEXT(Table1[[#This Row],[PHA]],"YYYY")</f>
        <v>2009</v>
      </c>
    </row>
    <row r="165" spans="2:5" x14ac:dyDescent="0.2">
      <c r="B165" s="2">
        <v>40138</v>
      </c>
      <c r="C165" t="s">
        <v>29</v>
      </c>
      <c r="D165" t="str">
        <f>TEXT(Table1[[#This Row],[PHA]],"mmm")</f>
        <v>Nov</v>
      </c>
      <c r="E165" t="str">
        <f>TEXT(Table1[[#This Row],[PHA]],"YYYY")</f>
        <v>2009</v>
      </c>
    </row>
    <row r="166" spans="2:5" x14ac:dyDescent="0.2">
      <c r="B166" s="2">
        <v>40138</v>
      </c>
      <c r="C166" t="s">
        <v>22</v>
      </c>
      <c r="D166" t="str">
        <f>TEXT(Table1[[#This Row],[PHA]],"mmm")</f>
        <v>Nov</v>
      </c>
      <c r="E166" t="str">
        <f>TEXT(Table1[[#This Row],[PHA]],"YYYY")</f>
        <v>2009</v>
      </c>
    </row>
    <row r="167" spans="2:5" x14ac:dyDescent="0.2">
      <c r="B167" s="2">
        <v>40138</v>
      </c>
      <c r="C167" t="s">
        <v>22</v>
      </c>
      <c r="D167" t="str">
        <f>TEXT(Table1[[#This Row],[PHA]],"mmm")</f>
        <v>Nov</v>
      </c>
      <c r="E167" t="str">
        <f>TEXT(Table1[[#This Row],[PHA]],"YYYY")</f>
        <v>2009</v>
      </c>
    </row>
    <row r="168" spans="2:5" x14ac:dyDescent="0.2">
      <c r="B168" s="2">
        <v>40138</v>
      </c>
      <c r="C168" t="s">
        <v>22</v>
      </c>
      <c r="D168" t="str">
        <f>TEXT(Table1[[#This Row],[PHA]],"mmm")</f>
        <v>Nov</v>
      </c>
      <c r="E168" t="str">
        <f>TEXT(Table1[[#This Row],[PHA]],"YYYY")</f>
        <v>2009</v>
      </c>
    </row>
    <row r="169" spans="2:5" x14ac:dyDescent="0.2">
      <c r="B169" s="2">
        <v>40138</v>
      </c>
      <c r="C169" t="s">
        <v>22</v>
      </c>
      <c r="D169" t="str">
        <f>TEXT(Table1[[#This Row],[PHA]],"mmm")</f>
        <v>Nov</v>
      </c>
      <c r="E169" t="str">
        <f>TEXT(Table1[[#This Row],[PHA]],"YYYY")</f>
        <v>2009</v>
      </c>
    </row>
    <row r="170" spans="2:5" x14ac:dyDescent="0.2">
      <c r="B170" s="2">
        <v>40138</v>
      </c>
      <c r="C170" t="s">
        <v>20</v>
      </c>
      <c r="D170" t="str">
        <f>TEXT(Table1[[#This Row],[PHA]],"mmm")</f>
        <v>Nov</v>
      </c>
      <c r="E170" t="str">
        <f>TEXT(Table1[[#This Row],[PHA]],"YYYY")</f>
        <v>2009</v>
      </c>
    </row>
    <row r="171" spans="2:5" x14ac:dyDescent="0.2">
      <c r="B171" s="2">
        <v>40138</v>
      </c>
      <c r="C171" t="s">
        <v>20</v>
      </c>
      <c r="D171" t="str">
        <f>TEXT(Table1[[#This Row],[PHA]],"mmm")</f>
        <v>Nov</v>
      </c>
      <c r="E171" t="str">
        <f>TEXT(Table1[[#This Row],[PHA]],"YYYY")</f>
        <v>2009</v>
      </c>
    </row>
    <row r="172" spans="2:5" x14ac:dyDescent="0.2">
      <c r="B172" s="2">
        <v>40139</v>
      </c>
      <c r="C172" t="s">
        <v>36</v>
      </c>
      <c r="D172" t="str">
        <f>TEXT(Table1[[#This Row],[PHA]],"mmm")</f>
        <v>Nov</v>
      </c>
      <c r="E172" t="str">
        <f>TEXT(Table1[[#This Row],[PHA]],"YYYY")</f>
        <v>2009</v>
      </c>
    </row>
    <row r="173" spans="2:5" x14ac:dyDescent="0.2">
      <c r="B173" s="2">
        <v>40139</v>
      </c>
      <c r="C173" t="s">
        <v>36</v>
      </c>
      <c r="D173" t="str">
        <f>TEXT(Table1[[#This Row],[PHA]],"mmm")</f>
        <v>Nov</v>
      </c>
      <c r="E173" t="str">
        <f>TEXT(Table1[[#This Row],[PHA]],"YYYY")</f>
        <v>2009</v>
      </c>
    </row>
    <row r="174" spans="2:5" x14ac:dyDescent="0.2">
      <c r="B174" s="2">
        <v>40139</v>
      </c>
      <c r="C174" t="s">
        <v>18</v>
      </c>
      <c r="D174" t="str">
        <f>TEXT(Table1[[#This Row],[PHA]],"mmm")</f>
        <v>Nov</v>
      </c>
      <c r="E174" t="str">
        <f>TEXT(Table1[[#This Row],[PHA]],"YYYY")</f>
        <v>2009</v>
      </c>
    </row>
    <row r="175" spans="2:5" x14ac:dyDescent="0.2">
      <c r="B175" s="2">
        <v>40139</v>
      </c>
      <c r="C175" t="s">
        <v>46</v>
      </c>
      <c r="D175" t="str">
        <f>TEXT(Table1[[#This Row],[PHA]],"mmm")</f>
        <v>Nov</v>
      </c>
      <c r="E175" t="str">
        <f>TEXT(Table1[[#This Row],[PHA]],"YYYY")</f>
        <v>2009</v>
      </c>
    </row>
    <row r="176" spans="2:5" x14ac:dyDescent="0.2">
      <c r="B176" s="2">
        <v>40139</v>
      </c>
      <c r="C176" t="s">
        <v>19</v>
      </c>
      <c r="D176" t="str">
        <f>TEXT(Table1[[#This Row],[PHA]],"mmm")</f>
        <v>Nov</v>
      </c>
      <c r="E176" t="str">
        <f>TEXT(Table1[[#This Row],[PHA]],"YYYY")</f>
        <v>2009</v>
      </c>
    </row>
    <row r="177" spans="2:5" x14ac:dyDescent="0.2">
      <c r="B177" s="2">
        <v>40139</v>
      </c>
      <c r="C177" t="s">
        <v>22</v>
      </c>
      <c r="D177" t="str">
        <f>TEXT(Table1[[#This Row],[PHA]],"mmm")</f>
        <v>Nov</v>
      </c>
      <c r="E177" t="str">
        <f>TEXT(Table1[[#This Row],[PHA]],"YYYY")</f>
        <v>2009</v>
      </c>
    </row>
    <row r="178" spans="2:5" x14ac:dyDescent="0.2">
      <c r="B178" s="2">
        <v>40139</v>
      </c>
      <c r="C178" t="s">
        <v>22</v>
      </c>
      <c r="D178" t="str">
        <f>TEXT(Table1[[#This Row],[PHA]],"mmm")</f>
        <v>Nov</v>
      </c>
      <c r="E178" t="str">
        <f>TEXT(Table1[[#This Row],[PHA]],"YYYY")</f>
        <v>2009</v>
      </c>
    </row>
    <row r="179" spans="2:5" x14ac:dyDescent="0.2">
      <c r="B179" s="2">
        <v>40139</v>
      </c>
      <c r="C179" t="s">
        <v>22</v>
      </c>
      <c r="D179" t="str">
        <f>TEXT(Table1[[#This Row],[PHA]],"mmm")</f>
        <v>Nov</v>
      </c>
      <c r="E179" t="str">
        <f>TEXT(Table1[[#This Row],[PHA]],"YYYY")</f>
        <v>2009</v>
      </c>
    </row>
    <row r="180" spans="2:5" x14ac:dyDescent="0.2">
      <c r="B180" s="2">
        <v>40139</v>
      </c>
      <c r="C180" t="s">
        <v>20</v>
      </c>
      <c r="D180" t="str">
        <f>TEXT(Table1[[#This Row],[PHA]],"mmm")</f>
        <v>Nov</v>
      </c>
      <c r="E180" t="str">
        <f>TEXT(Table1[[#This Row],[PHA]],"YYYY")</f>
        <v>2009</v>
      </c>
    </row>
    <row r="181" spans="2:5" x14ac:dyDescent="0.2">
      <c r="B181" s="2">
        <v>40139</v>
      </c>
      <c r="C181" t="s">
        <v>20</v>
      </c>
      <c r="D181" t="str">
        <f>TEXT(Table1[[#This Row],[PHA]],"mmm")</f>
        <v>Nov</v>
      </c>
      <c r="E181" t="str">
        <f>TEXT(Table1[[#This Row],[PHA]],"YYYY")</f>
        <v>2009</v>
      </c>
    </row>
    <row r="182" spans="2:5" x14ac:dyDescent="0.2">
      <c r="B182" s="2">
        <v>40139</v>
      </c>
      <c r="C182" t="s">
        <v>20</v>
      </c>
      <c r="D182" t="str">
        <f>TEXT(Table1[[#This Row],[PHA]],"mmm")</f>
        <v>Nov</v>
      </c>
      <c r="E182" t="str">
        <f>TEXT(Table1[[#This Row],[PHA]],"YYYY")</f>
        <v>2009</v>
      </c>
    </row>
    <row r="183" spans="2:5" x14ac:dyDescent="0.2">
      <c r="B183" s="2">
        <v>40139</v>
      </c>
      <c r="C183" t="s">
        <v>20</v>
      </c>
      <c r="D183" t="str">
        <f>TEXT(Table1[[#This Row],[PHA]],"mmm")</f>
        <v>Nov</v>
      </c>
      <c r="E183" t="str">
        <f>TEXT(Table1[[#This Row],[PHA]],"YYYY")</f>
        <v>2009</v>
      </c>
    </row>
    <row r="184" spans="2:5" x14ac:dyDescent="0.2">
      <c r="B184" s="2">
        <v>40139</v>
      </c>
      <c r="C184" t="s">
        <v>20</v>
      </c>
      <c r="D184" t="str">
        <f>TEXT(Table1[[#This Row],[PHA]],"mmm")</f>
        <v>Nov</v>
      </c>
      <c r="E184" t="str">
        <f>TEXT(Table1[[#This Row],[PHA]],"YYYY")</f>
        <v>2009</v>
      </c>
    </row>
    <row r="185" spans="2:5" x14ac:dyDescent="0.2">
      <c r="B185" s="2">
        <v>40140</v>
      </c>
      <c r="C185" t="s">
        <v>18</v>
      </c>
      <c r="D185" t="str">
        <f>TEXT(Table1[[#This Row],[PHA]],"mmm")</f>
        <v>Nov</v>
      </c>
      <c r="E185" t="str">
        <f>TEXT(Table1[[#This Row],[PHA]],"YYYY")</f>
        <v>2009</v>
      </c>
    </row>
    <row r="186" spans="2:5" x14ac:dyDescent="0.2">
      <c r="B186" s="2">
        <v>40141</v>
      </c>
      <c r="C186" t="s">
        <v>36</v>
      </c>
      <c r="D186" t="str">
        <f>TEXT(Table1[[#This Row],[PHA]],"mmm")</f>
        <v>Nov</v>
      </c>
      <c r="E186" t="str">
        <f>TEXT(Table1[[#This Row],[PHA]],"YYYY")</f>
        <v>2009</v>
      </c>
    </row>
    <row r="187" spans="2:5" x14ac:dyDescent="0.2">
      <c r="B187" s="2">
        <v>40150</v>
      </c>
      <c r="C187" t="s">
        <v>17</v>
      </c>
      <c r="D187" t="str">
        <f>TEXT(Table1[[#This Row],[PHA]],"mmm")</f>
        <v>Dec</v>
      </c>
      <c r="E187" t="str">
        <f>TEXT(Table1[[#This Row],[PHA]],"YYYY")</f>
        <v>2009</v>
      </c>
    </row>
    <row r="188" spans="2:5" x14ac:dyDescent="0.2">
      <c r="B188" s="2">
        <v>40150</v>
      </c>
      <c r="C188" t="s">
        <v>36</v>
      </c>
      <c r="D188" t="str">
        <f>TEXT(Table1[[#This Row],[PHA]],"mmm")</f>
        <v>Dec</v>
      </c>
      <c r="E188" t="str">
        <f>TEXT(Table1[[#This Row],[PHA]],"YYYY")</f>
        <v>2009</v>
      </c>
    </row>
    <row r="189" spans="2:5" x14ac:dyDescent="0.2">
      <c r="B189" s="2">
        <v>40150</v>
      </c>
      <c r="C189" t="s">
        <v>36</v>
      </c>
      <c r="D189" t="str">
        <f>TEXT(Table1[[#This Row],[PHA]],"mmm")</f>
        <v>Dec</v>
      </c>
      <c r="E189" t="str">
        <f>TEXT(Table1[[#This Row],[PHA]],"YYYY")</f>
        <v>2009</v>
      </c>
    </row>
    <row r="190" spans="2:5" x14ac:dyDescent="0.2">
      <c r="B190" s="2">
        <v>40150</v>
      </c>
      <c r="C190" t="s">
        <v>18</v>
      </c>
      <c r="D190" t="str">
        <f>TEXT(Table1[[#This Row],[PHA]],"mmm")</f>
        <v>Dec</v>
      </c>
      <c r="E190" t="str">
        <f>TEXT(Table1[[#This Row],[PHA]],"YYYY")</f>
        <v>2009</v>
      </c>
    </row>
    <row r="191" spans="2:5" x14ac:dyDescent="0.2">
      <c r="B191" s="2">
        <v>40150</v>
      </c>
      <c r="C191" t="s">
        <v>20</v>
      </c>
      <c r="D191" t="str">
        <f>TEXT(Table1[[#This Row],[PHA]],"mmm")</f>
        <v>Dec</v>
      </c>
      <c r="E191" t="str">
        <f>TEXT(Table1[[#This Row],[PHA]],"YYYY")</f>
        <v>2009</v>
      </c>
    </row>
    <row r="192" spans="2:5" x14ac:dyDescent="0.2">
      <c r="B192" s="2">
        <v>40151</v>
      </c>
      <c r="C192" t="s">
        <v>6</v>
      </c>
      <c r="D192" t="str">
        <f>TEXT(Table1[[#This Row],[PHA]],"mmm")</f>
        <v>Dec</v>
      </c>
      <c r="E192" t="str">
        <f>TEXT(Table1[[#This Row],[PHA]],"YYYY")</f>
        <v>2009</v>
      </c>
    </row>
    <row r="193" spans="2:5" x14ac:dyDescent="0.2">
      <c r="B193" s="2">
        <v>40152</v>
      </c>
      <c r="C193" t="s">
        <v>36</v>
      </c>
      <c r="D193" t="str">
        <f>TEXT(Table1[[#This Row],[PHA]],"mmm")</f>
        <v>Dec</v>
      </c>
      <c r="E193" t="str">
        <f>TEXT(Table1[[#This Row],[PHA]],"YYYY")</f>
        <v>2009</v>
      </c>
    </row>
    <row r="194" spans="2:5" x14ac:dyDescent="0.2">
      <c r="B194" s="2">
        <v>40152</v>
      </c>
      <c r="C194" t="s">
        <v>36</v>
      </c>
      <c r="D194" t="str">
        <f>TEXT(Table1[[#This Row],[PHA]],"mmm")</f>
        <v>Dec</v>
      </c>
      <c r="E194" t="str">
        <f>TEXT(Table1[[#This Row],[PHA]],"YYYY")</f>
        <v>2009</v>
      </c>
    </row>
    <row r="195" spans="2:5" x14ac:dyDescent="0.2">
      <c r="B195" s="2">
        <v>40152</v>
      </c>
      <c r="C195" t="s">
        <v>29</v>
      </c>
      <c r="D195" t="str">
        <f>TEXT(Table1[[#This Row],[PHA]],"mmm")</f>
        <v>Dec</v>
      </c>
      <c r="E195" t="str">
        <f>TEXT(Table1[[#This Row],[PHA]],"YYYY")</f>
        <v>2009</v>
      </c>
    </row>
    <row r="196" spans="2:5" x14ac:dyDescent="0.2">
      <c r="B196" s="2">
        <v>40152</v>
      </c>
      <c r="C196" t="s">
        <v>31</v>
      </c>
      <c r="D196" t="str">
        <f>TEXT(Table1[[#This Row],[PHA]],"mmm")</f>
        <v>Dec</v>
      </c>
      <c r="E196" t="str">
        <f>TEXT(Table1[[#This Row],[PHA]],"YYYY")</f>
        <v>2009</v>
      </c>
    </row>
    <row r="197" spans="2:5" x14ac:dyDescent="0.2">
      <c r="B197" s="2">
        <v>40152</v>
      </c>
      <c r="C197" t="s">
        <v>32</v>
      </c>
      <c r="D197" t="str">
        <f>TEXT(Table1[[#This Row],[PHA]],"mmm")</f>
        <v>Dec</v>
      </c>
      <c r="E197" t="str">
        <f>TEXT(Table1[[#This Row],[PHA]],"YYYY")</f>
        <v>2009</v>
      </c>
    </row>
    <row r="198" spans="2:5" x14ac:dyDescent="0.2">
      <c r="B198" s="2">
        <v>40152</v>
      </c>
      <c r="C198" t="s">
        <v>27</v>
      </c>
      <c r="D198" t="str">
        <f>TEXT(Table1[[#This Row],[PHA]],"mmm")</f>
        <v>Dec</v>
      </c>
      <c r="E198" t="str">
        <f>TEXT(Table1[[#This Row],[PHA]],"YYYY")</f>
        <v>2009</v>
      </c>
    </row>
    <row r="199" spans="2:5" x14ac:dyDescent="0.2">
      <c r="B199" s="2">
        <v>40153</v>
      </c>
      <c r="C199" t="s">
        <v>36</v>
      </c>
      <c r="D199" t="str">
        <f>TEXT(Table1[[#This Row],[PHA]],"mmm")</f>
        <v>Dec</v>
      </c>
      <c r="E199" t="str">
        <f>TEXT(Table1[[#This Row],[PHA]],"YYYY")</f>
        <v>2009</v>
      </c>
    </row>
    <row r="200" spans="2:5" x14ac:dyDescent="0.2">
      <c r="B200" s="2">
        <v>40164</v>
      </c>
      <c r="C200" t="s">
        <v>13</v>
      </c>
      <c r="D200" t="str">
        <f>TEXT(Table1[[#This Row],[PHA]],"mmm")</f>
        <v>Dec</v>
      </c>
      <c r="E200" t="str">
        <f>TEXT(Table1[[#This Row],[PHA]],"YYYY")</f>
        <v>2009</v>
      </c>
    </row>
    <row r="201" spans="2:5" x14ac:dyDescent="0.2">
      <c r="B201" s="2">
        <v>40164</v>
      </c>
      <c r="C201" t="s">
        <v>38</v>
      </c>
      <c r="D201" t="str">
        <f>TEXT(Table1[[#This Row],[PHA]],"mmm")</f>
        <v>Dec</v>
      </c>
      <c r="E201" t="str">
        <f>TEXT(Table1[[#This Row],[PHA]],"YYYY")</f>
        <v>2009</v>
      </c>
    </row>
    <row r="202" spans="2:5" x14ac:dyDescent="0.2">
      <c r="B202" s="2">
        <v>40169</v>
      </c>
      <c r="C202" t="s">
        <v>38</v>
      </c>
      <c r="D202" t="str">
        <f>TEXT(Table1[[#This Row],[PHA]],"mmm")</f>
        <v>Dec</v>
      </c>
      <c r="E202" t="str">
        <f>TEXT(Table1[[#This Row],[PHA]],"YYYY")</f>
        <v>2009</v>
      </c>
    </row>
    <row r="203" spans="2:5" x14ac:dyDescent="0.2">
      <c r="B203" s="2">
        <v>40171</v>
      </c>
      <c r="C203" t="s">
        <v>29</v>
      </c>
      <c r="D203" t="str">
        <f>TEXT(Table1[[#This Row],[PHA]],"mmm")</f>
        <v>Dec</v>
      </c>
      <c r="E203" t="str">
        <f>TEXT(Table1[[#This Row],[PHA]],"YYYY")</f>
        <v>2009</v>
      </c>
    </row>
    <row r="204" spans="2:5" x14ac:dyDescent="0.2">
      <c r="B204" s="2">
        <v>40182</v>
      </c>
      <c r="C204" t="s">
        <v>12</v>
      </c>
      <c r="D204" t="str">
        <f>TEXT(Table1[[#This Row],[PHA]],"mmm")</f>
        <v>Jan</v>
      </c>
      <c r="E204" t="str">
        <f>TEXT(Table1[[#This Row],[PHA]],"YYYY")</f>
        <v>2010</v>
      </c>
    </row>
    <row r="205" spans="2:5" x14ac:dyDescent="0.2">
      <c r="B205" s="2">
        <v>40182</v>
      </c>
      <c r="C205" t="s">
        <v>6</v>
      </c>
      <c r="D205" t="str">
        <f>TEXT(Table1[[#This Row],[PHA]],"mmm")</f>
        <v>Jan</v>
      </c>
      <c r="E205" t="str">
        <f>TEXT(Table1[[#This Row],[PHA]],"YYYY")</f>
        <v>2010</v>
      </c>
    </row>
    <row r="206" spans="2:5" x14ac:dyDescent="0.2">
      <c r="B206" s="2">
        <v>40183</v>
      </c>
      <c r="C206" t="s">
        <v>46</v>
      </c>
      <c r="D206" t="str">
        <f>TEXT(Table1[[#This Row],[PHA]],"mmm")</f>
        <v>Jan</v>
      </c>
      <c r="E206" t="str">
        <f>TEXT(Table1[[#This Row],[PHA]],"YYYY")</f>
        <v>2010</v>
      </c>
    </row>
    <row r="207" spans="2:5" x14ac:dyDescent="0.2">
      <c r="B207" s="2">
        <v>40183</v>
      </c>
      <c r="C207" t="s">
        <v>29</v>
      </c>
      <c r="D207" t="str">
        <f>TEXT(Table1[[#This Row],[PHA]],"mmm")</f>
        <v>Jan</v>
      </c>
      <c r="E207" t="str">
        <f>TEXT(Table1[[#This Row],[PHA]],"YYYY")</f>
        <v>2010</v>
      </c>
    </row>
    <row r="208" spans="2:5" x14ac:dyDescent="0.2">
      <c r="B208" s="2">
        <v>40183</v>
      </c>
      <c r="C208" t="s">
        <v>29</v>
      </c>
      <c r="D208" t="str">
        <f>TEXT(Table1[[#This Row],[PHA]],"mmm")</f>
        <v>Jan</v>
      </c>
      <c r="E208" t="str">
        <f>TEXT(Table1[[#This Row],[PHA]],"YYYY")</f>
        <v>2010</v>
      </c>
    </row>
    <row r="209" spans="2:5" x14ac:dyDescent="0.2">
      <c r="B209" s="2">
        <v>40183</v>
      </c>
      <c r="C209" t="s">
        <v>30</v>
      </c>
      <c r="D209" t="str">
        <f>TEXT(Table1[[#This Row],[PHA]],"mmm")</f>
        <v>Jan</v>
      </c>
      <c r="E209" t="str">
        <f>TEXT(Table1[[#This Row],[PHA]],"YYYY")</f>
        <v>2010</v>
      </c>
    </row>
    <row r="210" spans="2:5" x14ac:dyDescent="0.2">
      <c r="B210" s="2">
        <v>40183</v>
      </c>
      <c r="C210" t="s">
        <v>30</v>
      </c>
      <c r="D210" t="str">
        <f>TEXT(Table1[[#This Row],[PHA]],"mmm")</f>
        <v>Jan</v>
      </c>
      <c r="E210" t="str">
        <f>TEXT(Table1[[#This Row],[PHA]],"YYYY")</f>
        <v>2010</v>
      </c>
    </row>
    <row r="211" spans="2:5" x14ac:dyDescent="0.2">
      <c r="B211" s="2">
        <v>40183</v>
      </c>
      <c r="C211" t="s">
        <v>30</v>
      </c>
      <c r="D211" t="str">
        <f>TEXT(Table1[[#This Row],[PHA]],"mmm")</f>
        <v>Jan</v>
      </c>
      <c r="E211" t="str">
        <f>TEXT(Table1[[#This Row],[PHA]],"YYYY")</f>
        <v>2010</v>
      </c>
    </row>
    <row r="212" spans="2:5" x14ac:dyDescent="0.2">
      <c r="B212" s="2">
        <v>40183</v>
      </c>
      <c r="C212" t="s">
        <v>30</v>
      </c>
      <c r="D212" t="str">
        <f>TEXT(Table1[[#This Row],[PHA]],"mmm")</f>
        <v>Jan</v>
      </c>
      <c r="E212" t="str">
        <f>TEXT(Table1[[#This Row],[PHA]],"YYYY")</f>
        <v>2010</v>
      </c>
    </row>
    <row r="213" spans="2:5" x14ac:dyDescent="0.2">
      <c r="B213" s="2">
        <v>40183</v>
      </c>
      <c r="C213" t="s">
        <v>30</v>
      </c>
      <c r="D213" t="str">
        <f>TEXT(Table1[[#This Row],[PHA]],"mmm")</f>
        <v>Jan</v>
      </c>
      <c r="E213" t="str">
        <f>TEXT(Table1[[#This Row],[PHA]],"YYYY")</f>
        <v>2010</v>
      </c>
    </row>
    <row r="214" spans="2:5" x14ac:dyDescent="0.2">
      <c r="B214" s="2">
        <v>40183</v>
      </c>
      <c r="C214" t="s">
        <v>30</v>
      </c>
      <c r="D214" t="str">
        <f>TEXT(Table1[[#This Row],[PHA]],"mmm")</f>
        <v>Jan</v>
      </c>
      <c r="E214" t="str">
        <f>TEXT(Table1[[#This Row],[PHA]],"YYYY")</f>
        <v>2010</v>
      </c>
    </row>
    <row r="215" spans="2:5" x14ac:dyDescent="0.2">
      <c r="B215" s="2">
        <v>40183</v>
      </c>
      <c r="C215" t="s">
        <v>30</v>
      </c>
      <c r="D215" t="str">
        <f>TEXT(Table1[[#This Row],[PHA]],"mmm")</f>
        <v>Jan</v>
      </c>
      <c r="E215" t="str">
        <f>TEXT(Table1[[#This Row],[PHA]],"YYYY")</f>
        <v>2010</v>
      </c>
    </row>
    <row r="216" spans="2:5" x14ac:dyDescent="0.2">
      <c r="B216" s="2">
        <v>40183</v>
      </c>
      <c r="C216" t="s">
        <v>30</v>
      </c>
      <c r="D216" t="str">
        <f>TEXT(Table1[[#This Row],[PHA]],"mmm")</f>
        <v>Jan</v>
      </c>
      <c r="E216" t="str">
        <f>TEXT(Table1[[#This Row],[PHA]],"YYYY")</f>
        <v>2010</v>
      </c>
    </row>
    <row r="217" spans="2:5" x14ac:dyDescent="0.2">
      <c r="B217" s="2">
        <v>40183</v>
      </c>
      <c r="C217" t="s">
        <v>30</v>
      </c>
      <c r="D217" t="str">
        <f>TEXT(Table1[[#This Row],[PHA]],"mmm")</f>
        <v>Jan</v>
      </c>
      <c r="E217" t="str">
        <f>TEXT(Table1[[#This Row],[PHA]],"YYYY")</f>
        <v>2010</v>
      </c>
    </row>
    <row r="218" spans="2:5" x14ac:dyDescent="0.2">
      <c r="B218" s="2">
        <v>40183</v>
      </c>
      <c r="C218" t="s">
        <v>30</v>
      </c>
      <c r="D218" t="str">
        <f>TEXT(Table1[[#This Row],[PHA]],"mmm")</f>
        <v>Jan</v>
      </c>
      <c r="E218" t="str">
        <f>TEXT(Table1[[#This Row],[PHA]],"YYYY")</f>
        <v>2010</v>
      </c>
    </row>
    <row r="219" spans="2:5" x14ac:dyDescent="0.2">
      <c r="B219" s="2">
        <v>40183</v>
      </c>
      <c r="C219" t="s">
        <v>30</v>
      </c>
      <c r="D219" t="str">
        <f>TEXT(Table1[[#This Row],[PHA]],"mmm")</f>
        <v>Jan</v>
      </c>
      <c r="E219" t="str">
        <f>TEXT(Table1[[#This Row],[PHA]],"YYYY")</f>
        <v>2010</v>
      </c>
    </row>
    <row r="220" spans="2:5" x14ac:dyDescent="0.2">
      <c r="B220" s="2">
        <v>40183</v>
      </c>
      <c r="C220" t="s">
        <v>31</v>
      </c>
      <c r="D220" t="str">
        <f>TEXT(Table1[[#This Row],[PHA]],"mmm")</f>
        <v>Jan</v>
      </c>
      <c r="E220" t="str">
        <f>TEXT(Table1[[#This Row],[PHA]],"YYYY")</f>
        <v>2010</v>
      </c>
    </row>
    <row r="221" spans="2:5" x14ac:dyDescent="0.2">
      <c r="B221" s="2">
        <v>40183</v>
      </c>
      <c r="C221" t="s">
        <v>31</v>
      </c>
      <c r="D221" t="str">
        <f>TEXT(Table1[[#This Row],[PHA]],"mmm")</f>
        <v>Jan</v>
      </c>
      <c r="E221" t="str">
        <f>TEXT(Table1[[#This Row],[PHA]],"YYYY")</f>
        <v>2010</v>
      </c>
    </row>
    <row r="222" spans="2:5" x14ac:dyDescent="0.2">
      <c r="B222" s="2">
        <v>40183</v>
      </c>
      <c r="C222" t="s">
        <v>31</v>
      </c>
      <c r="D222" t="str">
        <f>TEXT(Table1[[#This Row],[PHA]],"mmm")</f>
        <v>Jan</v>
      </c>
      <c r="E222" t="str">
        <f>TEXT(Table1[[#This Row],[PHA]],"YYYY")</f>
        <v>2010</v>
      </c>
    </row>
    <row r="223" spans="2:5" x14ac:dyDescent="0.2">
      <c r="B223" s="2">
        <v>40183</v>
      </c>
      <c r="C223" t="s">
        <v>32</v>
      </c>
      <c r="D223" t="str">
        <f>TEXT(Table1[[#This Row],[PHA]],"mmm")</f>
        <v>Jan</v>
      </c>
      <c r="E223" t="str">
        <f>TEXT(Table1[[#This Row],[PHA]],"YYYY")</f>
        <v>2010</v>
      </c>
    </row>
    <row r="224" spans="2:5" x14ac:dyDescent="0.2">
      <c r="B224" s="2">
        <v>40183</v>
      </c>
      <c r="C224" t="s">
        <v>27</v>
      </c>
      <c r="D224" t="str">
        <f>TEXT(Table1[[#This Row],[PHA]],"mmm")</f>
        <v>Jan</v>
      </c>
      <c r="E224" t="str">
        <f>TEXT(Table1[[#This Row],[PHA]],"YYYY")</f>
        <v>2010</v>
      </c>
    </row>
    <row r="225" spans="2:5" x14ac:dyDescent="0.2">
      <c r="B225" s="2">
        <v>40183</v>
      </c>
      <c r="C225" t="s">
        <v>27</v>
      </c>
      <c r="D225" t="str">
        <f>TEXT(Table1[[#This Row],[PHA]],"mmm")</f>
        <v>Jan</v>
      </c>
      <c r="E225" t="str">
        <f>TEXT(Table1[[#This Row],[PHA]],"YYYY")</f>
        <v>2010</v>
      </c>
    </row>
    <row r="226" spans="2:5" x14ac:dyDescent="0.2">
      <c r="B226" s="2">
        <v>40183</v>
      </c>
      <c r="C226" t="s">
        <v>27</v>
      </c>
      <c r="D226" t="str">
        <f>TEXT(Table1[[#This Row],[PHA]],"mmm")</f>
        <v>Jan</v>
      </c>
      <c r="E226" t="str">
        <f>TEXT(Table1[[#This Row],[PHA]],"YYYY")</f>
        <v>2010</v>
      </c>
    </row>
    <row r="227" spans="2:5" x14ac:dyDescent="0.2">
      <c r="B227" s="2">
        <v>40183</v>
      </c>
      <c r="C227" t="s">
        <v>27</v>
      </c>
      <c r="D227" t="str">
        <f>TEXT(Table1[[#This Row],[PHA]],"mmm")</f>
        <v>Jan</v>
      </c>
      <c r="E227" t="str">
        <f>TEXT(Table1[[#This Row],[PHA]],"YYYY")</f>
        <v>2010</v>
      </c>
    </row>
    <row r="228" spans="2:5" x14ac:dyDescent="0.2">
      <c r="B228" s="2">
        <v>40183</v>
      </c>
      <c r="C228" t="s">
        <v>27</v>
      </c>
      <c r="D228" t="str">
        <f>TEXT(Table1[[#This Row],[PHA]],"mmm")</f>
        <v>Jan</v>
      </c>
      <c r="E228" t="str">
        <f>TEXT(Table1[[#This Row],[PHA]],"YYYY")</f>
        <v>2010</v>
      </c>
    </row>
    <row r="229" spans="2:5" x14ac:dyDescent="0.2">
      <c r="B229" s="2">
        <v>40183</v>
      </c>
      <c r="C229" t="s">
        <v>33</v>
      </c>
      <c r="D229" t="str">
        <f>TEXT(Table1[[#This Row],[PHA]],"mmm")</f>
        <v>Jan</v>
      </c>
      <c r="E229" t="str">
        <f>TEXT(Table1[[#This Row],[PHA]],"YYYY")</f>
        <v>2010</v>
      </c>
    </row>
    <row r="230" spans="2:5" x14ac:dyDescent="0.2">
      <c r="B230" s="2">
        <v>40183</v>
      </c>
      <c r="C230" t="s">
        <v>33</v>
      </c>
      <c r="D230" t="str">
        <f>TEXT(Table1[[#This Row],[PHA]],"mmm")</f>
        <v>Jan</v>
      </c>
      <c r="E230" t="str">
        <f>TEXT(Table1[[#This Row],[PHA]],"YYYY")</f>
        <v>2010</v>
      </c>
    </row>
    <row r="231" spans="2:5" x14ac:dyDescent="0.2">
      <c r="B231" s="2">
        <v>40183</v>
      </c>
      <c r="C231" t="s">
        <v>33</v>
      </c>
      <c r="D231" t="str">
        <f>TEXT(Table1[[#This Row],[PHA]],"mmm")</f>
        <v>Jan</v>
      </c>
      <c r="E231" t="str">
        <f>TEXT(Table1[[#This Row],[PHA]],"YYYY")</f>
        <v>2010</v>
      </c>
    </row>
    <row r="232" spans="2:5" x14ac:dyDescent="0.2">
      <c r="B232" s="2">
        <v>40183</v>
      </c>
      <c r="C232" t="s">
        <v>33</v>
      </c>
      <c r="D232" t="str">
        <f>TEXT(Table1[[#This Row],[PHA]],"mmm")</f>
        <v>Jan</v>
      </c>
      <c r="E232" t="str">
        <f>TEXT(Table1[[#This Row],[PHA]],"YYYY")</f>
        <v>2010</v>
      </c>
    </row>
    <row r="233" spans="2:5" x14ac:dyDescent="0.2">
      <c r="B233" s="2">
        <v>40183</v>
      </c>
      <c r="C233" t="s">
        <v>33</v>
      </c>
      <c r="D233" t="str">
        <f>TEXT(Table1[[#This Row],[PHA]],"mmm")</f>
        <v>Jan</v>
      </c>
      <c r="E233" t="str">
        <f>TEXT(Table1[[#This Row],[PHA]],"YYYY")</f>
        <v>2010</v>
      </c>
    </row>
    <row r="234" spans="2:5" x14ac:dyDescent="0.2">
      <c r="B234" s="2">
        <v>40183</v>
      </c>
      <c r="C234" t="s">
        <v>33</v>
      </c>
      <c r="D234" t="str">
        <f>TEXT(Table1[[#This Row],[PHA]],"mmm")</f>
        <v>Jan</v>
      </c>
      <c r="E234" t="str">
        <f>TEXT(Table1[[#This Row],[PHA]],"YYYY")</f>
        <v>2010</v>
      </c>
    </row>
    <row r="235" spans="2:5" x14ac:dyDescent="0.2">
      <c r="B235" s="2">
        <v>40183</v>
      </c>
      <c r="C235" t="s">
        <v>33</v>
      </c>
      <c r="D235" t="str">
        <f>TEXT(Table1[[#This Row],[PHA]],"mmm")</f>
        <v>Jan</v>
      </c>
      <c r="E235" t="str">
        <f>TEXT(Table1[[#This Row],[PHA]],"YYYY")</f>
        <v>2010</v>
      </c>
    </row>
    <row r="236" spans="2:5" x14ac:dyDescent="0.2">
      <c r="B236" s="2">
        <v>40183</v>
      </c>
      <c r="C236" t="s">
        <v>33</v>
      </c>
      <c r="D236" t="str">
        <f>TEXT(Table1[[#This Row],[PHA]],"mmm")</f>
        <v>Jan</v>
      </c>
      <c r="E236" t="str">
        <f>TEXT(Table1[[#This Row],[PHA]],"YYYY")</f>
        <v>2010</v>
      </c>
    </row>
    <row r="237" spans="2:5" x14ac:dyDescent="0.2">
      <c r="B237" s="2">
        <v>40183</v>
      </c>
      <c r="C237" t="s">
        <v>33</v>
      </c>
      <c r="D237" t="str">
        <f>TEXT(Table1[[#This Row],[PHA]],"mmm")</f>
        <v>Jan</v>
      </c>
      <c r="E237" t="str">
        <f>TEXT(Table1[[#This Row],[PHA]],"YYYY")</f>
        <v>2010</v>
      </c>
    </row>
    <row r="238" spans="2:5" x14ac:dyDescent="0.2">
      <c r="B238" s="2">
        <v>40183</v>
      </c>
      <c r="C238" t="s">
        <v>33</v>
      </c>
      <c r="D238" t="str">
        <f>TEXT(Table1[[#This Row],[PHA]],"mmm")</f>
        <v>Jan</v>
      </c>
      <c r="E238" t="str">
        <f>TEXT(Table1[[#This Row],[PHA]],"YYYY")</f>
        <v>2010</v>
      </c>
    </row>
    <row r="239" spans="2:5" x14ac:dyDescent="0.2">
      <c r="B239" s="2">
        <v>40183</v>
      </c>
      <c r="C239" t="s">
        <v>33</v>
      </c>
      <c r="D239" t="str">
        <f>TEXT(Table1[[#This Row],[PHA]],"mmm")</f>
        <v>Jan</v>
      </c>
      <c r="E239" t="str">
        <f>TEXT(Table1[[#This Row],[PHA]],"YYYY")</f>
        <v>2010</v>
      </c>
    </row>
    <row r="240" spans="2:5" x14ac:dyDescent="0.2">
      <c r="B240" s="2">
        <v>40183</v>
      </c>
      <c r="C240" t="s">
        <v>33</v>
      </c>
      <c r="D240" t="str">
        <f>TEXT(Table1[[#This Row],[PHA]],"mmm")</f>
        <v>Jan</v>
      </c>
      <c r="E240" t="str">
        <f>TEXT(Table1[[#This Row],[PHA]],"YYYY")</f>
        <v>2010</v>
      </c>
    </row>
    <row r="241" spans="2:5" x14ac:dyDescent="0.2">
      <c r="B241" s="2">
        <v>40183</v>
      </c>
      <c r="C241" t="s">
        <v>33</v>
      </c>
      <c r="D241" t="str">
        <f>TEXT(Table1[[#This Row],[PHA]],"mmm")</f>
        <v>Jan</v>
      </c>
      <c r="E241" t="str">
        <f>TEXT(Table1[[#This Row],[PHA]],"YYYY")</f>
        <v>2010</v>
      </c>
    </row>
    <row r="242" spans="2:5" x14ac:dyDescent="0.2">
      <c r="B242" s="2">
        <v>40183</v>
      </c>
      <c r="C242" t="s">
        <v>34</v>
      </c>
      <c r="D242" t="str">
        <f>TEXT(Table1[[#This Row],[PHA]],"mmm")</f>
        <v>Jan</v>
      </c>
      <c r="E242" t="str">
        <f>TEXT(Table1[[#This Row],[PHA]],"YYYY")</f>
        <v>2010</v>
      </c>
    </row>
    <row r="243" spans="2:5" x14ac:dyDescent="0.2">
      <c r="B243" s="2">
        <v>40183</v>
      </c>
      <c r="C243" t="s">
        <v>34</v>
      </c>
      <c r="D243" t="str">
        <f>TEXT(Table1[[#This Row],[PHA]],"mmm")</f>
        <v>Jan</v>
      </c>
      <c r="E243" t="str">
        <f>TEXT(Table1[[#This Row],[PHA]],"YYYY")</f>
        <v>2010</v>
      </c>
    </row>
    <row r="244" spans="2:5" x14ac:dyDescent="0.2">
      <c r="B244" s="2">
        <v>40184</v>
      </c>
      <c r="C244" t="s">
        <v>36</v>
      </c>
      <c r="D244" t="str">
        <f>TEXT(Table1[[#This Row],[PHA]],"mmm")</f>
        <v>Jan</v>
      </c>
      <c r="E244" t="str">
        <f>TEXT(Table1[[#This Row],[PHA]],"YYYY")</f>
        <v>2010</v>
      </c>
    </row>
    <row r="245" spans="2:5" x14ac:dyDescent="0.2">
      <c r="B245" s="2">
        <v>40184</v>
      </c>
      <c r="C245" t="s">
        <v>36</v>
      </c>
      <c r="D245" t="str">
        <f>TEXT(Table1[[#This Row],[PHA]],"mmm")</f>
        <v>Jan</v>
      </c>
      <c r="E245" t="str">
        <f>TEXT(Table1[[#This Row],[PHA]],"YYYY")</f>
        <v>2010</v>
      </c>
    </row>
    <row r="246" spans="2:5" x14ac:dyDescent="0.2">
      <c r="B246" s="2">
        <v>40184</v>
      </c>
      <c r="C246" t="s">
        <v>29</v>
      </c>
      <c r="D246" t="str">
        <f>TEXT(Table1[[#This Row],[PHA]],"mmm")</f>
        <v>Jan</v>
      </c>
      <c r="E246" t="str">
        <f>TEXT(Table1[[#This Row],[PHA]],"YYYY")</f>
        <v>2010</v>
      </c>
    </row>
    <row r="247" spans="2:5" x14ac:dyDescent="0.2">
      <c r="B247" s="2">
        <v>40184</v>
      </c>
      <c r="C247" t="s">
        <v>29</v>
      </c>
      <c r="D247" t="str">
        <f>TEXT(Table1[[#This Row],[PHA]],"mmm")</f>
        <v>Jan</v>
      </c>
      <c r="E247" t="str">
        <f>TEXT(Table1[[#This Row],[PHA]],"YYYY")</f>
        <v>2010</v>
      </c>
    </row>
    <row r="248" spans="2:5" x14ac:dyDescent="0.2">
      <c r="B248" s="2">
        <v>40184</v>
      </c>
      <c r="C248" t="s">
        <v>29</v>
      </c>
      <c r="D248" t="str">
        <f>TEXT(Table1[[#This Row],[PHA]],"mmm")</f>
        <v>Jan</v>
      </c>
      <c r="E248" t="str">
        <f>TEXT(Table1[[#This Row],[PHA]],"YYYY")</f>
        <v>2010</v>
      </c>
    </row>
    <row r="249" spans="2:5" x14ac:dyDescent="0.2">
      <c r="B249" s="2">
        <v>40184</v>
      </c>
      <c r="C249" t="s">
        <v>29</v>
      </c>
      <c r="D249" t="str">
        <f>TEXT(Table1[[#This Row],[PHA]],"mmm")</f>
        <v>Jan</v>
      </c>
      <c r="E249" t="str">
        <f>TEXT(Table1[[#This Row],[PHA]],"YYYY")</f>
        <v>2010</v>
      </c>
    </row>
    <row r="250" spans="2:5" x14ac:dyDescent="0.2">
      <c r="B250" s="2">
        <v>40184</v>
      </c>
      <c r="C250" t="s">
        <v>29</v>
      </c>
      <c r="D250" t="str">
        <f>TEXT(Table1[[#This Row],[PHA]],"mmm")</f>
        <v>Jan</v>
      </c>
      <c r="E250" t="str">
        <f>TEXT(Table1[[#This Row],[PHA]],"YYYY")</f>
        <v>2010</v>
      </c>
    </row>
    <row r="251" spans="2:5" x14ac:dyDescent="0.2">
      <c r="B251" s="2">
        <v>40184</v>
      </c>
      <c r="C251" t="s">
        <v>29</v>
      </c>
      <c r="D251" t="str">
        <f>TEXT(Table1[[#This Row],[PHA]],"mmm")</f>
        <v>Jan</v>
      </c>
      <c r="E251" t="str">
        <f>TEXT(Table1[[#This Row],[PHA]],"YYYY")</f>
        <v>2010</v>
      </c>
    </row>
    <row r="252" spans="2:5" x14ac:dyDescent="0.2">
      <c r="B252" s="2">
        <v>40184</v>
      </c>
      <c r="C252" t="s">
        <v>29</v>
      </c>
      <c r="D252" t="str">
        <f>TEXT(Table1[[#This Row],[PHA]],"mmm")</f>
        <v>Jan</v>
      </c>
      <c r="E252" t="str">
        <f>TEXT(Table1[[#This Row],[PHA]],"YYYY")</f>
        <v>2010</v>
      </c>
    </row>
    <row r="253" spans="2:5" x14ac:dyDescent="0.2">
      <c r="B253" s="2">
        <v>40184</v>
      </c>
      <c r="C253" t="s">
        <v>29</v>
      </c>
      <c r="D253" t="str">
        <f>TEXT(Table1[[#This Row],[PHA]],"mmm")</f>
        <v>Jan</v>
      </c>
      <c r="E253" t="str">
        <f>TEXT(Table1[[#This Row],[PHA]],"YYYY")</f>
        <v>2010</v>
      </c>
    </row>
    <row r="254" spans="2:5" x14ac:dyDescent="0.2">
      <c r="B254" s="2">
        <v>40184</v>
      </c>
      <c r="C254" t="s">
        <v>29</v>
      </c>
      <c r="D254" t="str">
        <f>TEXT(Table1[[#This Row],[PHA]],"mmm")</f>
        <v>Jan</v>
      </c>
      <c r="E254" t="str">
        <f>TEXT(Table1[[#This Row],[PHA]],"YYYY")</f>
        <v>2010</v>
      </c>
    </row>
    <row r="255" spans="2:5" x14ac:dyDescent="0.2">
      <c r="B255" s="2">
        <v>40184</v>
      </c>
      <c r="C255" t="s">
        <v>29</v>
      </c>
      <c r="D255" t="str">
        <f>TEXT(Table1[[#This Row],[PHA]],"mmm")</f>
        <v>Jan</v>
      </c>
      <c r="E255" t="str">
        <f>TEXT(Table1[[#This Row],[PHA]],"YYYY")</f>
        <v>2010</v>
      </c>
    </row>
    <row r="256" spans="2:5" x14ac:dyDescent="0.2">
      <c r="B256" s="2">
        <v>40184</v>
      </c>
      <c r="C256" t="s">
        <v>29</v>
      </c>
      <c r="D256" t="str">
        <f>TEXT(Table1[[#This Row],[PHA]],"mmm")</f>
        <v>Jan</v>
      </c>
      <c r="E256" t="str">
        <f>TEXT(Table1[[#This Row],[PHA]],"YYYY")</f>
        <v>2010</v>
      </c>
    </row>
    <row r="257" spans="2:5" x14ac:dyDescent="0.2">
      <c r="B257" s="2">
        <v>40184</v>
      </c>
      <c r="C257" t="s">
        <v>29</v>
      </c>
      <c r="D257" t="str">
        <f>TEXT(Table1[[#This Row],[PHA]],"mmm")</f>
        <v>Jan</v>
      </c>
      <c r="E257" t="str">
        <f>TEXT(Table1[[#This Row],[PHA]],"YYYY")</f>
        <v>2010</v>
      </c>
    </row>
    <row r="258" spans="2:5" x14ac:dyDescent="0.2">
      <c r="B258" s="2">
        <v>40184</v>
      </c>
      <c r="C258" t="s">
        <v>29</v>
      </c>
      <c r="D258" t="str">
        <f>TEXT(Table1[[#This Row],[PHA]],"mmm")</f>
        <v>Jan</v>
      </c>
      <c r="E258" t="str">
        <f>TEXT(Table1[[#This Row],[PHA]],"YYYY")</f>
        <v>2010</v>
      </c>
    </row>
    <row r="259" spans="2:5" x14ac:dyDescent="0.2">
      <c r="B259" s="2">
        <v>40184</v>
      </c>
      <c r="C259" t="s">
        <v>29</v>
      </c>
      <c r="D259" t="str">
        <f>TEXT(Table1[[#This Row],[PHA]],"mmm")</f>
        <v>Jan</v>
      </c>
      <c r="E259" t="str">
        <f>TEXT(Table1[[#This Row],[PHA]],"YYYY")</f>
        <v>2010</v>
      </c>
    </row>
    <row r="260" spans="2:5" x14ac:dyDescent="0.2">
      <c r="B260" s="2">
        <v>40184</v>
      </c>
      <c r="C260" t="s">
        <v>29</v>
      </c>
      <c r="D260" t="str">
        <f>TEXT(Table1[[#This Row],[PHA]],"mmm")</f>
        <v>Jan</v>
      </c>
      <c r="E260" t="str">
        <f>TEXT(Table1[[#This Row],[PHA]],"YYYY")</f>
        <v>2010</v>
      </c>
    </row>
    <row r="261" spans="2:5" x14ac:dyDescent="0.2">
      <c r="B261" s="2">
        <v>40184</v>
      </c>
      <c r="C261" t="s">
        <v>30</v>
      </c>
      <c r="D261" t="str">
        <f>TEXT(Table1[[#This Row],[PHA]],"mmm")</f>
        <v>Jan</v>
      </c>
      <c r="E261" t="str">
        <f>TEXT(Table1[[#This Row],[PHA]],"YYYY")</f>
        <v>2010</v>
      </c>
    </row>
    <row r="262" spans="2:5" x14ac:dyDescent="0.2">
      <c r="B262" s="2">
        <v>40184</v>
      </c>
      <c r="C262" t="s">
        <v>30</v>
      </c>
      <c r="D262" t="str">
        <f>TEXT(Table1[[#This Row],[PHA]],"mmm")</f>
        <v>Jan</v>
      </c>
      <c r="E262" t="str">
        <f>TEXT(Table1[[#This Row],[PHA]],"YYYY")</f>
        <v>2010</v>
      </c>
    </row>
    <row r="263" spans="2:5" x14ac:dyDescent="0.2">
      <c r="B263" s="2">
        <v>40184</v>
      </c>
      <c r="C263" t="s">
        <v>30</v>
      </c>
      <c r="D263" t="str">
        <f>TEXT(Table1[[#This Row],[PHA]],"mmm")</f>
        <v>Jan</v>
      </c>
      <c r="E263" t="str">
        <f>TEXT(Table1[[#This Row],[PHA]],"YYYY")</f>
        <v>2010</v>
      </c>
    </row>
    <row r="264" spans="2:5" x14ac:dyDescent="0.2">
      <c r="B264" s="2">
        <v>40184</v>
      </c>
      <c r="C264" t="s">
        <v>30</v>
      </c>
      <c r="D264" t="str">
        <f>TEXT(Table1[[#This Row],[PHA]],"mmm")</f>
        <v>Jan</v>
      </c>
      <c r="E264" t="str">
        <f>TEXT(Table1[[#This Row],[PHA]],"YYYY")</f>
        <v>2010</v>
      </c>
    </row>
    <row r="265" spans="2:5" x14ac:dyDescent="0.2">
      <c r="B265" s="2">
        <v>40184</v>
      </c>
      <c r="C265" t="s">
        <v>30</v>
      </c>
      <c r="D265" t="str">
        <f>TEXT(Table1[[#This Row],[PHA]],"mmm")</f>
        <v>Jan</v>
      </c>
      <c r="E265" t="str">
        <f>TEXT(Table1[[#This Row],[PHA]],"YYYY")</f>
        <v>2010</v>
      </c>
    </row>
    <row r="266" spans="2:5" x14ac:dyDescent="0.2">
      <c r="B266" s="2">
        <v>40184</v>
      </c>
      <c r="C266" t="s">
        <v>30</v>
      </c>
      <c r="D266" t="str">
        <f>TEXT(Table1[[#This Row],[PHA]],"mmm")</f>
        <v>Jan</v>
      </c>
      <c r="E266" t="str">
        <f>TEXT(Table1[[#This Row],[PHA]],"YYYY")</f>
        <v>2010</v>
      </c>
    </row>
    <row r="267" spans="2:5" x14ac:dyDescent="0.2">
      <c r="B267" s="2">
        <v>40184</v>
      </c>
      <c r="C267" t="s">
        <v>30</v>
      </c>
      <c r="D267" t="str">
        <f>TEXT(Table1[[#This Row],[PHA]],"mmm")</f>
        <v>Jan</v>
      </c>
      <c r="E267" t="str">
        <f>TEXT(Table1[[#This Row],[PHA]],"YYYY")</f>
        <v>2010</v>
      </c>
    </row>
    <row r="268" spans="2:5" x14ac:dyDescent="0.2">
      <c r="B268" s="2">
        <v>40184</v>
      </c>
      <c r="C268" t="s">
        <v>30</v>
      </c>
      <c r="D268" t="str">
        <f>TEXT(Table1[[#This Row],[PHA]],"mmm")</f>
        <v>Jan</v>
      </c>
      <c r="E268" t="str">
        <f>TEXT(Table1[[#This Row],[PHA]],"YYYY")</f>
        <v>2010</v>
      </c>
    </row>
    <row r="269" spans="2:5" x14ac:dyDescent="0.2">
      <c r="B269" s="2">
        <v>40184</v>
      </c>
      <c r="C269" t="s">
        <v>30</v>
      </c>
      <c r="D269" t="str">
        <f>TEXT(Table1[[#This Row],[PHA]],"mmm")</f>
        <v>Jan</v>
      </c>
      <c r="E269" t="str">
        <f>TEXT(Table1[[#This Row],[PHA]],"YYYY")</f>
        <v>2010</v>
      </c>
    </row>
    <row r="270" spans="2:5" x14ac:dyDescent="0.2">
      <c r="B270" s="2">
        <v>40184</v>
      </c>
      <c r="C270" t="s">
        <v>30</v>
      </c>
      <c r="D270" t="str">
        <f>TEXT(Table1[[#This Row],[PHA]],"mmm")</f>
        <v>Jan</v>
      </c>
      <c r="E270" t="str">
        <f>TEXT(Table1[[#This Row],[PHA]],"YYYY")</f>
        <v>2010</v>
      </c>
    </row>
    <row r="271" spans="2:5" x14ac:dyDescent="0.2">
      <c r="B271" s="2">
        <v>40184</v>
      </c>
      <c r="C271" t="s">
        <v>30</v>
      </c>
      <c r="D271" t="str">
        <f>TEXT(Table1[[#This Row],[PHA]],"mmm")</f>
        <v>Jan</v>
      </c>
      <c r="E271" t="str">
        <f>TEXT(Table1[[#This Row],[PHA]],"YYYY")</f>
        <v>2010</v>
      </c>
    </row>
    <row r="272" spans="2:5" x14ac:dyDescent="0.2">
      <c r="B272" s="2">
        <v>40184</v>
      </c>
      <c r="C272" t="s">
        <v>30</v>
      </c>
      <c r="D272" t="str">
        <f>TEXT(Table1[[#This Row],[PHA]],"mmm")</f>
        <v>Jan</v>
      </c>
      <c r="E272" t="str">
        <f>TEXT(Table1[[#This Row],[PHA]],"YYYY")</f>
        <v>2010</v>
      </c>
    </row>
    <row r="273" spans="2:5" x14ac:dyDescent="0.2">
      <c r="B273" s="2">
        <v>40184</v>
      </c>
      <c r="C273" t="s">
        <v>30</v>
      </c>
      <c r="D273" t="str">
        <f>TEXT(Table1[[#This Row],[PHA]],"mmm")</f>
        <v>Jan</v>
      </c>
      <c r="E273" t="str">
        <f>TEXT(Table1[[#This Row],[PHA]],"YYYY")</f>
        <v>2010</v>
      </c>
    </row>
    <row r="274" spans="2:5" x14ac:dyDescent="0.2">
      <c r="B274" s="2">
        <v>40184</v>
      </c>
      <c r="C274" t="s">
        <v>30</v>
      </c>
      <c r="D274" t="str">
        <f>TEXT(Table1[[#This Row],[PHA]],"mmm")</f>
        <v>Jan</v>
      </c>
      <c r="E274" t="str">
        <f>TEXT(Table1[[#This Row],[PHA]],"YYYY")</f>
        <v>2010</v>
      </c>
    </row>
    <row r="275" spans="2:5" x14ac:dyDescent="0.2">
      <c r="B275" s="2">
        <v>40184</v>
      </c>
      <c r="C275" t="s">
        <v>30</v>
      </c>
      <c r="D275" t="str">
        <f>TEXT(Table1[[#This Row],[PHA]],"mmm")</f>
        <v>Jan</v>
      </c>
      <c r="E275" t="str">
        <f>TEXT(Table1[[#This Row],[PHA]],"YYYY")</f>
        <v>2010</v>
      </c>
    </row>
    <row r="276" spans="2:5" x14ac:dyDescent="0.2">
      <c r="B276" s="2">
        <v>40184</v>
      </c>
      <c r="C276" t="s">
        <v>30</v>
      </c>
      <c r="D276" t="str">
        <f>TEXT(Table1[[#This Row],[PHA]],"mmm")</f>
        <v>Jan</v>
      </c>
      <c r="E276" t="str">
        <f>TEXT(Table1[[#This Row],[PHA]],"YYYY")</f>
        <v>2010</v>
      </c>
    </row>
    <row r="277" spans="2:5" x14ac:dyDescent="0.2">
      <c r="B277" s="2">
        <v>40184</v>
      </c>
      <c r="C277" t="s">
        <v>30</v>
      </c>
      <c r="D277" t="str">
        <f>TEXT(Table1[[#This Row],[PHA]],"mmm")</f>
        <v>Jan</v>
      </c>
      <c r="E277" t="str">
        <f>TEXT(Table1[[#This Row],[PHA]],"YYYY")</f>
        <v>2010</v>
      </c>
    </row>
    <row r="278" spans="2:5" x14ac:dyDescent="0.2">
      <c r="B278" s="2">
        <v>40184</v>
      </c>
      <c r="C278" t="s">
        <v>30</v>
      </c>
      <c r="D278" t="str">
        <f>TEXT(Table1[[#This Row],[PHA]],"mmm")</f>
        <v>Jan</v>
      </c>
      <c r="E278" t="str">
        <f>TEXT(Table1[[#This Row],[PHA]],"YYYY")</f>
        <v>2010</v>
      </c>
    </row>
    <row r="279" spans="2:5" x14ac:dyDescent="0.2">
      <c r="B279" s="2">
        <v>40184</v>
      </c>
      <c r="C279" t="s">
        <v>30</v>
      </c>
      <c r="D279" t="str">
        <f>TEXT(Table1[[#This Row],[PHA]],"mmm")</f>
        <v>Jan</v>
      </c>
      <c r="E279" t="str">
        <f>TEXT(Table1[[#This Row],[PHA]],"YYYY")</f>
        <v>2010</v>
      </c>
    </row>
    <row r="280" spans="2:5" x14ac:dyDescent="0.2">
      <c r="B280" s="2">
        <v>40184</v>
      </c>
      <c r="C280" t="s">
        <v>30</v>
      </c>
      <c r="D280" t="str">
        <f>TEXT(Table1[[#This Row],[PHA]],"mmm")</f>
        <v>Jan</v>
      </c>
      <c r="E280" t="str">
        <f>TEXT(Table1[[#This Row],[PHA]],"YYYY")</f>
        <v>2010</v>
      </c>
    </row>
    <row r="281" spans="2:5" x14ac:dyDescent="0.2">
      <c r="B281" s="2">
        <v>40184</v>
      </c>
      <c r="C281" t="s">
        <v>30</v>
      </c>
      <c r="D281" t="str">
        <f>TEXT(Table1[[#This Row],[PHA]],"mmm")</f>
        <v>Jan</v>
      </c>
      <c r="E281" t="str">
        <f>TEXT(Table1[[#This Row],[PHA]],"YYYY")</f>
        <v>2010</v>
      </c>
    </row>
    <row r="282" spans="2:5" x14ac:dyDescent="0.2">
      <c r="B282" s="2">
        <v>40184</v>
      </c>
      <c r="C282" t="s">
        <v>30</v>
      </c>
      <c r="D282" t="str">
        <f>TEXT(Table1[[#This Row],[PHA]],"mmm")</f>
        <v>Jan</v>
      </c>
      <c r="E282" t="str">
        <f>TEXT(Table1[[#This Row],[PHA]],"YYYY")</f>
        <v>2010</v>
      </c>
    </row>
    <row r="283" spans="2:5" x14ac:dyDescent="0.2">
      <c r="B283" s="2">
        <v>40184</v>
      </c>
      <c r="C283" t="s">
        <v>30</v>
      </c>
      <c r="D283" t="str">
        <f>TEXT(Table1[[#This Row],[PHA]],"mmm")</f>
        <v>Jan</v>
      </c>
      <c r="E283" t="str">
        <f>TEXT(Table1[[#This Row],[PHA]],"YYYY")</f>
        <v>2010</v>
      </c>
    </row>
    <row r="284" spans="2:5" x14ac:dyDescent="0.2">
      <c r="B284" s="2">
        <v>40184</v>
      </c>
      <c r="C284" t="s">
        <v>30</v>
      </c>
      <c r="D284" t="str">
        <f>TEXT(Table1[[#This Row],[PHA]],"mmm")</f>
        <v>Jan</v>
      </c>
      <c r="E284" t="str">
        <f>TEXT(Table1[[#This Row],[PHA]],"YYYY")</f>
        <v>2010</v>
      </c>
    </row>
    <row r="285" spans="2:5" x14ac:dyDescent="0.2">
      <c r="B285" s="2">
        <v>40184</v>
      </c>
      <c r="C285" t="s">
        <v>30</v>
      </c>
      <c r="D285" t="str">
        <f>TEXT(Table1[[#This Row],[PHA]],"mmm")</f>
        <v>Jan</v>
      </c>
      <c r="E285" t="str">
        <f>TEXT(Table1[[#This Row],[PHA]],"YYYY")</f>
        <v>2010</v>
      </c>
    </row>
    <row r="286" spans="2:5" x14ac:dyDescent="0.2">
      <c r="B286" s="2">
        <v>40184</v>
      </c>
      <c r="C286" t="s">
        <v>30</v>
      </c>
      <c r="D286" t="str">
        <f>TEXT(Table1[[#This Row],[PHA]],"mmm")</f>
        <v>Jan</v>
      </c>
      <c r="E286" t="str">
        <f>TEXT(Table1[[#This Row],[PHA]],"YYYY")</f>
        <v>2010</v>
      </c>
    </row>
    <row r="287" spans="2:5" x14ac:dyDescent="0.2">
      <c r="B287" s="2">
        <v>40184</v>
      </c>
      <c r="C287" t="s">
        <v>30</v>
      </c>
      <c r="D287" t="str">
        <f>TEXT(Table1[[#This Row],[PHA]],"mmm")</f>
        <v>Jan</v>
      </c>
      <c r="E287" t="str">
        <f>TEXT(Table1[[#This Row],[PHA]],"YYYY")</f>
        <v>2010</v>
      </c>
    </row>
    <row r="288" spans="2:5" x14ac:dyDescent="0.2">
      <c r="B288" s="2">
        <v>40184</v>
      </c>
      <c r="C288" t="s">
        <v>31</v>
      </c>
      <c r="D288" t="str">
        <f>TEXT(Table1[[#This Row],[PHA]],"mmm")</f>
        <v>Jan</v>
      </c>
      <c r="E288" t="str">
        <f>TEXT(Table1[[#This Row],[PHA]],"YYYY")</f>
        <v>2010</v>
      </c>
    </row>
    <row r="289" spans="2:5" x14ac:dyDescent="0.2">
      <c r="B289" s="2">
        <v>40184</v>
      </c>
      <c r="C289" t="s">
        <v>31</v>
      </c>
      <c r="D289" t="str">
        <f>TEXT(Table1[[#This Row],[PHA]],"mmm")</f>
        <v>Jan</v>
      </c>
      <c r="E289" t="str">
        <f>TEXT(Table1[[#This Row],[PHA]],"YYYY")</f>
        <v>2010</v>
      </c>
    </row>
    <row r="290" spans="2:5" x14ac:dyDescent="0.2">
      <c r="B290" s="2">
        <v>40184</v>
      </c>
      <c r="C290" t="s">
        <v>32</v>
      </c>
      <c r="D290" t="str">
        <f>TEXT(Table1[[#This Row],[PHA]],"mmm")</f>
        <v>Jan</v>
      </c>
      <c r="E290" t="str">
        <f>TEXT(Table1[[#This Row],[PHA]],"YYYY")</f>
        <v>2010</v>
      </c>
    </row>
    <row r="291" spans="2:5" x14ac:dyDescent="0.2">
      <c r="B291" s="2">
        <v>40184</v>
      </c>
      <c r="C291" t="s">
        <v>32</v>
      </c>
      <c r="D291" t="str">
        <f>TEXT(Table1[[#This Row],[PHA]],"mmm")</f>
        <v>Jan</v>
      </c>
      <c r="E291" t="str">
        <f>TEXT(Table1[[#This Row],[PHA]],"YYYY")</f>
        <v>2010</v>
      </c>
    </row>
    <row r="292" spans="2:5" x14ac:dyDescent="0.2">
      <c r="B292" s="2">
        <v>40184</v>
      </c>
      <c r="C292" t="s">
        <v>32</v>
      </c>
      <c r="D292" t="str">
        <f>TEXT(Table1[[#This Row],[PHA]],"mmm")</f>
        <v>Jan</v>
      </c>
      <c r="E292" t="str">
        <f>TEXT(Table1[[#This Row],[PHA]],"YYYY")</f>
        <v>2010</v>
      </c>
    </row>
    <row r="293" spans="2:5" x14ac:dyDescent="0.2">
      <c r="B293" s="2">
        <v>40184</v>
      </c>
      <c r="C293" t="s">
        <v>32</v>
      </c>
      <c r="D293" t="str">
        <f>TEXT(Table1[[#This Row],[PHA]],"mmm")</f>
        <v>Jan</v>
      </c>
      <c r="E293" t="str">
        <f>TEXT(Table1[[#This Row],[PHA]],"YYYY")</f>
        <v>2010</v>
      </c>
    </row>
    <row r="294" spans="2:5" x14ac:dyDescent="0.2">
      <c r="B294" s="2">
        <v>40184</v>
      </c>
      <c r="C294" t="s">
        <v>32</v>
      </c>
      <c r="D294" t="str">
        <f>TEXT(Table1[[#This Row],[PHA]],"mmm")</f>
        <v>Jan</v>
      </c>
      <c r="E294" t="str">
        <f>TEXT(Table1[[#This Row],[PHA]],"YYYY")</f>
        <v>2010</v>
      </c>
    </row>
    <row r="295" spans="2:5" x14ac:dyDescent="0.2">
      <c r="B295" s="2">
        <v>40184</v>
      </c>
      <c r="C295" t="s">
        <v>32</v>
      </c>
      <c r="D295" t="str">
        <f>TEXT(Table1[[#This Row],[PHA]],"mmm")</f>
        <v>Jan</v>
      </c>
      <c r="E295" t="str">
        <f>TEXT(Table1[[#This Row],[PHA]],"YYYY")</f>
        <v>2010</v>
      </c>
    </row>
    <row r="296" spans="2:5" x14ac:dyDescent="0.2">
      <c r="B296" s="2">
        <v>40184</v>
      </c>
      <c r="C296" t="s">
        <v>32</v>
      </c>
      <c r="D296" t="str">
        <f>TEXT(Table1[[#This Row],[PHA]],"mmm")</f>
        <v>Jan</v>
      </c>
      <c r="E296" t="str">
        <f>TEXT(Table1[[#This Row],[PHA]],"YYYY")</f>
        <v>2010</v>
      </c>
    </row>
    <row r="297" spans="2:5" x14ac:dyDescent="0.2">
      <c r="B297" s="2">
        <v>40184</v>
      </c>
      <c r="C297" t="s">
        <v>32</v>
      </c>
      <c r="D297" t="str">
        <f>TEXT(Table1[[#This Row],[PHA]],"mmm")</f>
        <v>Jan</v>
      </c>
      <c r="E297" t="str">
        <f>TEXT(Table1[[#This Row],[PHA]],"YYYY")</f>
        <v>2010</v>
      </c>
    </row>
    <row r="298" spans="2:5" x14ac:dyDescent="0.2">
      <c r="B298" s="2">
        <v>40184</v>
      </c>
      <c r="C298" t="s">
        <v>32</v>
      </c>
      <c r="D298" t="str">
        <f>TEXT(Table1[[#This Row],[PHA]],"mmm")</f>
        <v>Jan</v>
      </c>
      <c r="E298" t="str">
        <f>TEXT(Table1[[#This Row],[PHA]],"YYYY")</f>
        <v>2010</v>
      </c>
    </row>
    <row r="299" spans="2:5" x14ac:dyDescent="0.2">
      <c r="B299" s="2">
        <v>40184</v>
      </c>
      <c r="C299" t="s">
        <v>32</v>
      </c>
      <c r="D299" t="str">
        <f>TEXT(Table1[[#This Row],[PHA]],"mmm")</f>
        <v>Jan</v>
      </c>
      <c r="E299" t="str">
        <f>TEXT(Table1[[#This Row],[PHA]],"YYYY")</f>
        <v>2010</v>
      </c>
    </row>
    <row r="300" spans="2:5" x14ac:dyDescent="0.2">
      <c r="B300" s="2">
        <v>40184</v>
      </c>
      <c r="C300" t="s">
        <v>32</v>
      </c>
      <c r="D300" t="str">
        <f>TEXT(Table1[[#This Row],[PHA]],"mmm")</f>
        <v>Jan</v>
      </c>
      <c r="E300" t="str">
        <f>TEXT(Table1[[#This Row],[PHA]],"YYYY")</f>
        <v>2010</v>
      </c>
    </row>
    <row r="301" spans="2:5" x14ac:dyDescent="0.2">
      <c r="B301" s="2">
        <v>40184</v>
      </c>
      <c r="C301" t="s">
        <v>32</v>
      </c>
      <c r="D301" t="str">
        <f>TEXT(Table1[[#This Row],[PHA]],"mmm")</f>
        <v>Jan</v>
      </c>
      <c r="E301" t="str">
        <f>TEXT(Table1[[#This Row],[PHA]],"YYYY")</f>
        <v>2010</v>
      </c>
    </row>
    <row r="302" spans="2:5" x14ac:dyDescent="0.2">
      <c r="B302" s="2">
        <v>40184</v>
      </c>
      <c r="C302" t="s">
        <v>32</v>
      </c>
      <c r="D302" t="str">
        <f>TEXT(Table1[[#This Row],[PHA]],"mmm")</f>
        <v>Jan</v>
      </c>
      <c r="E302" t="str">
        <f>TEXT(Table1[[#This Row],[PHA]],"YYYY")</f>
        <v>2010</v>
      </c>
    </row>
    <row r="303" spans="2:5" x14ac:dyDescent="0.2">
      <c r="B303" s="2">
        <v>40184</v>
      </c>
      <c r="C303" t="s">
        <v>27</v>
      </c>
      <c r="D303" t="str">
        <f>TEXT(Table1[[#This Row],[PHA]],"mmm")</f>
        <v>Jan</v>
      </c>
      <c r="E303" t="str">
        <f>TEXT(Table1[[#This Row],[PHA]],"YYYY")</f>
        <v>2010</v>
      </c>
    </row>
    <row r="304" spans="2:5" x14ac:dyDescent="0.2">
      <c r="B304" s="2">
        <v>40184</v>
      </c>
      <c r="C304" t="s">
        <v>27</v>
      </c>
      <c r="D304" t="str">
        <f>TEXT(Table1[[#This Row],[PHA]],"mmm")</f>
        <v>Jan</v>
      </c>
      <c r="E304" t="str">
        <f>TEXT(Table1[[#This Row],[PHA]],"YYYY")</f>
        <v>2010</v>
      </c>
    </row>
    <row r="305" spans="2:5" x14ac:dyDescent="0.2">
      <c r="B305" s="2">
        <v>40184</v>
      </c>
      <c r="C305" t="s">
        <v>27</v>
      </c>
      <c r="D305" t="str">
        <f>TEXT(Table1[[#This Row],[PHA]],"mmm")</f>
        <v>Jan</v>
      </c>
      <c r="E305" t="str">
        <f>TEXT(Table1[[#This Row],[PHA]],"YYYY")</f>
        <v>2010</v>
      </c>
    </row>
    <row r="306" spans="2:5" x14ac:dyDescent="0.2">
      <c r="B306" s="2">
        <v>40184</v>
      </c>
      <c r="C306" t="s">
        <v>27</v>
      </c>
      <c r="D306" t="str">
        <f>TEXT(Table1[[#This Row],[PHA]],"mmm")</f>
        <v>Jan</v>
      </c>
      <c r="E306" t="str">
        <f>TEXT(Table1[[#This Row],[PHA]],"YYYY")</f>
        <v>2010</v>
      </c>
    </row>
    <row r="307" spans="2:5" x14ac:dyDescent="0.2">
      <c r="B307" s="2">
        <v>40184</v>
      </c>
      <c r="C307" t="s">
        <v>27</v>
      </c>
      <c r="D307" t="str">
        <f>TEXT(Table1[[#This Row],[PHA]],"mmm")</f>
        <v>Jan</v>
      </c>
      <c r="E307" t="str">
        <f>TEXT(Table1[[#This Row],[PHA]],"YYYY")</f>
        <v>2010</v>
      </c>
    </row>
    <row r="308" spans="2:5" x14ac:dyDescent="0.2">
      <c r="B308" s="2">
        <v>40184</v>
      </c>
      <c r="C308" t="s">
        <v>27</v>
      </c>
      <c r="D308" t="str">
        <f>TEXT(Table1[[#This Row],[PHA]],"mmm")</f>
        <v>Jan</v>
      </c>
      <c r="E308" t="str">
        <f>TEXT(Table1[[#This Row],[PHA]],"YYYY")</f>
        <v>2010</v>
      </c>
    </row>
    <row r="309" spans="2:5" x14ac:dyDescent="0.2">
      <c r="B309" s="2">
        <v>40184</v>
      </c>
      <c r="C309" t="s">
        <v>27</v>
      </c>
      <c r="D309" t="str">
        <f>TEXT(Table1[[#This Row],[PHA]],"mmm")</f>
        <v>Jan</v>
      </c>
      <c r="E309" t="str">
        <f>TEXT(Table1[[#This Row],[PHA]],"YYYY")</f>
        <v>2010</v>
      </c>
    </row>
    <row r="310" spans="2:5" x14ac:dyDescent="0.2">
      <c r="B310" s="2">
        <v>40184</v>
      </c>
      <c r="C310" t="s">
        <v>27</v>
      </c>
      <c r="D310" t="str">
        <f>TEXT(Table1[[#This Row],[PHA]],"mmm")</f>
        <v>Jan</v>
      </c>
      <c r="E310" t="str">
        <f>TEXT(Table1[[#This Row],[PHA]],"YYYY")</f>
        <v>2010</v>
      </c>
    </row>
    <row r="311" spans="2:5" x14ac:dyDescent="0.2">
      <c r="B311" s="2">
        <v>40184</v>
      </c>
      <c r="C311" t="s">
        <v>27</v>
      </c>
      <c r="D311" t="str">
        <f>TEXT(Table1[[#This Row],[PHA]],"mmm")</f>
        <v>Jan</v>
      </c>
      <c r="E311" t="str">
        <f>TEXT(Table1[[#This Row],[PHA]],"YYYY")</f>
        <v>2010</v>
      </c>
    </row>
    <row r="312" spans="2:5" x14ac:dyDescent="0.2">
      <c r="B312" s="2">
        <v>40184</v>
      </c>
      <c r="C312" t="s">
        <v>27</v>
      </c>
      <c r="D312" t="str">
        <f>TEXT(Table1[[#This Row],[PHA]],"mmm")</f>
        <v>Jan</v>
      </c>
      <c r="E312" t="str">
        <f>TEXT(Table1[[#This Row],[PHA]],"YYYY")</f>
        <v>2010</v>
      </c>
    </row>
    <row r="313" spans="2:5" x14ac:dyDescent="0.2">
      <c r="B313" s="2">
        <v>40184</v>
      </c>
      <c r="C313" t="s">
        <v>27</v>
      </c>
      <c r="D313" t="str">
        <f>TEXT(Table1[[#This Row],[PHA]],"mmm")</f>
        <v>Jan</v>
      </c>
      <c r="E313" t="str">
        <f>TEXT(Table1[[#This Row],[PHA]],"YYYY")</f>
        <v>2010</v>
      </c>
    </row>
    <row r="314" spans="2:5" x14ac:dyDescent="0.2">
      <c r="B314" s="2">
        <v>40184</v>
      </c>
      <c r="C314" t="s">
        <v>27</v>
      </c>
      <c r="D314" t="str">
        <f>TEXT(Table1[[#This Row],[PHA]],"mmm")</f>
        <v>Jan</v>
      </c>
      <c r="E314" t="str">
        <f>TEXT(Table1[[#This Row],[PHA]],"YYYY")</f>
        <v>2010</v>
      </c>
    </row>
    <row r="315" spans="2:5" x14ac:dyDescent="0.2">
      <c r="B315" s="2">
        <v>40184</v>
      </c>
      <c r="C315" t="s">
        <v>27</v>
      </c>
      <c r="D315" t="str">
        <f>TEXT(Table1[[#This Row],[PHA]],"mmm")</f>
        <v>Jan</v>
      </c>
      <c r="E315" t="str">
        <f>TEXT(Table1[[#This Row],[PHA]],"YYYY")</f>
        <v>2010</v>
      </c>
    </row>
    <row r="316" spans="2:5" x14ac:dyDescent="0.2">
      <c r="B316" s="2">
        <v>40184</v>
      </c>
      <c r="C316" t="s">
        <v>27</v>
      </c>
      <c r="D316" t="str">
        <f>TEXT(Table1[[#This Row],[PHA]],"mmm")</f>
        <v>Jan</v>
      </c>
      <c r="E316" t="str">
        <f>TEXT(Table1[[#This Row],[PHA]],"YYYY")</f>
        <v>2010</v>
      </c>
    </row>
    <row r="317" spans="2:5" x14ac:dyDescent="0.2">
      <c r="B317" s="2">
        <v>40184</v>
      </c>
      <c r="C317" t="s">
        <v>27</v>
      </c>
      <c r="D317" t="str">
        <f>TEXT(Table1[[#This Row],[PHA]],"mmm")</f>
        <v>Jan</v>
      </c>
      <c r="E317" t="str">
        <f>TEXT(Table1[[#This Row],[PHA]],"YYYY")</f>
        <v>2010</v>
      </c>
    </row>
    <row r="318" spans="2:5" x14ac:dyDescent="0.2">
      <c r="B318" s="2">
        <v>40184</v>
      </c>
      <c r="C318" t="s">
        <v>27</v>
      </c>
      <c r="D318" t="str">
        <f>TEXT(Table1[[#This Row],[PHA]],"mmm")</f>
        <v>Jan</v>
      </c>
      <c r="E318" t="str">
        <f>TEXT(Table1[[#This Row],[PHA]],"YYYY")</f>
        <v>2010</v>
      </c>
    </row>
    <row r="319" spans="2:5" x14ac:dyDescent="0.2">
      <c r="B319" s="2">
        <v>40184</v>
      </c>
      <c r="C319" t="s">
        <v>27</v>
      </c>
      <c r="D319" t="str">
        <f>TEXT(Table1[[#This Row],[PHA]],"mmm")</f>
        <v>Jan</v>
      </c>
      <c r="E319" t="str">
        <f>TEXT(Table1[[#This Row],[PHA]],"YYYY")</f>
        <v>2010</v>
      </c>
    </row>
    <row r="320" spans="2:5" x14ac:dyDescent="0.2">
      <c r="B320" s="2">
        <v>40184</v>
      </c>
      <c r="C320" t="s">
        <v>27</v>
      </c>
      <c r="D320" t="str">
        <f>TEXT(Table1[[#This Row],[PHA]],"mmm")</f>
        <v>Jan</v>
      </c>
      <c r="E320" t="str">
        <f>TEXT(Table1[[#This Row],[PHA]],"YYYY")</f>
        <v>2010</v>
      </c>
    </row>
    <row r="321" spans="2:5" x14ac:dyDescent="0.2">
      <c r="B321" s="2">
        <v>40184</v>
      </c>
      <c r="C321" t="s">
        <v>27</v>
      </c>
      <c r="D321" t="str">
        <f>TEXT(Table1[[#This Row],[PHA]],"mmm")</f>
        <v>Jan</v>
      </c>
      <c r="E321" t="str">
        <f>TEXT(Table1[[#This Row],[PHA]],"YYYY")</f>
        <v>2010</v>
      </c>
    </row>
    <row r="322" spans="2:5" x14ac:dyDescent="0.2">
      <c r="B322" s="2">
        <v>40184</v>
      </c>
      <c r="C322" t="s">
        <v>27</v>
      </c>
      <c r="D322" t="str">
        <f>TEXT(Table1[[#This Row],[PHA]],"mmm")</f>
        <v>Jan</v>
      </c>
      <c r="E322" t="str">
        <f>TEXT(Table1[[#This Row],[PHA]],"YYYY")</f>
        <v>2010</v>
      </c>
    </row>
    <row r="323" spans="2:5" x14ac:dyDescent="0.2">
      <c r="B323" s="2">
        <v>40184</v>
      </c>
      <c r="C323" t="s">
        <v>27</v>
      </c>
      <c r="D323" t="str">
        <f>TEXT(Table1[[#This Row],[PHA]],"mmm")</f>
        <v>Jan</v>
      </c>
      <c r="E323" t="str">
        <f>TEXT(Table1[[#This Row],[PHA]],"YYYY")</f>
        <v>2010</v>
      </c>
    </row>
    <row r="324" spans="2:5" x14ac:dyDescent="0.2">
      <c r="B324" s="2">
        <v>40184</v>
      </c>
      <c r="C324" t="s">
        <v>27</v>
      </c>
      <c r="D324" t="str">
        <f>TEXT(Table1[[#This Row],[PHA]],"mmm")</f>
        <v>Jan</v>
      </c>
      <c r="E324" t="str">
        <f>TEXT(Table1[[#This Row],[PHA]],"YYYY")</f>
        <v>2010</v>
      </c>
    </row>
    <row r="325" spans="2:5" x14ac:dyDescent="0.2">
      <c r="B325" s="2">
        <v>40184</v>
      </c>
      <c r="C325" t="s">
        <v>27</v>
      </c>
      <c r="D325" t="str">
        <f>TEXT(Table1[[#This Row],[PHA]],"mmm")</f>
        <v>Jan</v>
      </c>
      <c r="E325" t="str">
        <f>TEXT(Table1[[#This Row],[PHA]],"YYYY")</f>
        <v>2010</v>
      </c>
    </row>
    <row r="326" spans="2:5" x14ac:dyDescent="0.2">
      <c r="B326" s="2">
        <v>40184</v>
      </c>
      <c r="C326" t="s">
        <v>27</v>
      </c>
      <c r="D326" t="str">
        <f>TEXT(Table1[[#This Row],[PHA]],"mmm")</f>
        <v>Jan</v>
      </c>
      <c r="E326" t="str">
        <f>TEXT(Table1[[#This Row],[PHA]],"YYYY")</f>
        <v>2010</v>
      </c>
    </row>
    <row r="327" spans="2:5" x14ac:dyDescent="0.2">
      <c r="B327" s="2">
        <v>40184</v>
      </c>
      <c r="C327" t="s">
        <v>27</v>
      </c>
      <c r="D327" t="str">
        <f>TEXT(Table1[[#This Row],[PHA]],"mmm")</f>
        <v>Jan</v>
      </c>
      <c r="E327" t="str">
        <f>TEXT(Table1[[#This Row],[PHA]],"YYYY")</f>
        <v>2010</v>
      </c>
    </row>
    <row r="328" spans="2:5" x14ac:dyDescent="0.2">
      <c r="B328" s="2">
        <v>40184</v>
      </c>
      <c r="C328" t="s">
        <v>27</v>
      </c>
      <c r="D328" t="str">
        <f>TEXT(Table1[[#This Row],[PHA]],"mmm")</f>
        <v>Jan</v>
      </c>
      <c r="E328" t="str">
        <f>TEXT(Table1[[#This Row],[PHA]],"YYYY")</f>
        <v>2010</v>
      </c>
    </row>
    <row r="329" spans="2:5" x14ac:dyDescent="0.2">
      <c r="B329" s="2">
        <v>40184</v>
      </c>
      <c r="C329" t="s">
        <v>27</v>
      </c>
      <c r="D329" t="str">
        <f>TEXT(Table1[[#This Row],[PHA]],"mmm")</f>
        <v>Jan</v>
      </c>
      <c r="E329" t="str">
        <f>TEXT(Table1[[#This Row],[PHA]],"YYYY")</f>
        <v>2010</v>
      </c>
    </row>
    <row r="330" spans="2:5" x14ac:dyDescent="0.2">
      <c r="B330" s="2">
        <v>40184</v>
      </c>
      <c r="C330" t="s">
        <v>28</v>
      </c>
      <c r="D330" t="str">
        <f>TEXT(Table1[[#This Row],[PHA]],"mmm")</f>
        <v>Jan</v>
      </c>
      <c r="E330" t="str">
        <f>TEXT(Table1[[#This Row],[PHA]],"YYYY")</f>
        <v>2010</v>
      </c>
    </row>
    <row r="331" spans="2:5" x14ac:dyDescent="0.2">
      <c r="B331" s="2">
        <v>40184</v>
      </c>
      <c r="C331" t="s">
        <v>28</v>
      </c>
      <c r="D331" t="str">
        <f>TEXT(Table1[[#This Row],[PHA]],"mmm")</f>
        <v>Jan</v>
      </c>
      <c r="E331" t="str">
        <f>TEXT(Table1[[#This Row],[PHA]],"YYYY")</f>
        <v>2010</v>
      </c>
    </row>
    <row r="332" spans="2:5" x14ac:dyDescent="0.2">
      <c r="B332" s="2">
        <v>40184</v>
      </c>
      <c r="C332" t="s">
        <v>33</v>
      </c>
      <c r="D332" t="str">
        <f>TEXT(Table1[[#This Row],[PHA]],"mmm")</f>
        <v>Jan</v>
      </c>
      <c r="E332" t="str">
        <f>TEXT(Table1[[#This Row],[PHA]],"YYYY")</f>
        <v>2010</v>
      </c>
    </row>
    <row r="333" spans="2:5" x14ac:dyDescent="0.2">
      <c r="B333" s="2">
        <v>40184</v>
      </c>
      <c r="C333" t="s">
        <v>33</v>
      </c>
      <c r="D333" t="str">
        <f>TEXT(Table1[[#This Row],[PHA]],"mmm")</f>
        <v>Jan</v>
      </c>
      <c r="E333" t="str">
        <f>TEXT(Table1[[#This Row],[PHA]],"YYYY")</f>
        <v>2010</v>
      </c>
    </row>
    <row r="334" spans="2:5" x14ac:dyDescent="0.2">
      <c r="B334" s="2">
        <v>40184</v>
      </c>
      <c r="C334" t="s">
        <v>33</v>
      </c>
      <c r="D334" t="str">
        <f>TEXT(Table1[[#This Row],[PHA]],"mmm")</f>
        <v>Jan</v>
      </c>
      <c r="E334" t="str">
        <f>TEXT(Table1[[#This Row],[PHA]],"YYYY")</f>
        <v>2010</v>
      </c>
    </row>
    <row r="335" spans="2:5" x14ac:dyDescent="0.2">
      <c r="B335" s="2">
        <v>40184</v>
      </c>
      <c r="C335" t="s">
        <v>33</v>
      </c>
      <c r="D335" t="str">
        <f>TEXT(Table1[[#This Row],[PHA]],"mmm")</f>
        <v>Jan</v>
      </c>
      <c r="E335" t="str">
        <f>TEXT(Table1[[#This Row],[PHA]],"YYYY")</f>
        <v>2010</v>
      </c>
    </row>
    <row r="336" spans="2:5" x14ac:dyDescent="0.2">
      <c r="B336" s="2">
        <v>40184</v>
      </c>
      <c r="C336" t="s">
        <v>33</v>
      </c>
      <c r="D336" t="str">
        <f>TEXT(Table1[[#This Row],[PHA]],"mmm")</f>
        <v>Jan</v>
      </c>
      <c r="E336" t="str">
        <f>TEXT(Table1[[#This Row],[PHA]],"YYYY")</f>
        <v>2010</v>
      </c>
    </row>
    <row r="337" spans="2:5" x14ac:dyDescent="0.2">
      <c r="B337" s="2">
        <v>40184</v>
      </c>
      <c r="C337" t="s">
        <v>33</v>
      </c>
      <c r="D337" t="str">
        <f>TEXT(Table1[[#This Row],[PHA]],"mmm")</f>
        <v>Jan</v>
      </c>
      <c r="E337" t="str">
        <f>TEXT(Table1[[#This Row],[PHA]],"YYYY")</f>
        <v>2010</v>
      </c>
    </row>
    <row r="338" spans="2:5" x14ac:dyDescent="0.2">
      <c r="B338" s="2">
        <v>40184</v>
      </c>
      <c r="C338" t="s">
        <v>33</v>
      </c>
      <c r="D338" t="str">
        <f>TEXT(Table1[[#This Row],[PHA]],"mmm")</f>
        <v>Jan</v>
      </c>
      <c r="E338" t="str">
        <f>TEXT(Table1[[#This Row],[PHA]],"YYYY")</f>
        <v>2010</v>
      </c>
    </row>
    <row r="339" spans="2:5" x14ac:dyDescent="0.2">
      <c r="B339" s="2">
        <v>40184</v>
      </c>
      <c r="C339" t="s">
        <v>33</v>
      </c>
      <c r="D339" t="str">
        <f>TEXT(Table1[[#This Row],[PHA]],"mmm")</f>
        <v>Jan</v>
      </c>
      <c r="E339" t="str">
        <f>TEXT(Table1[[#This Row],[PHA]],"YYYY")</f>
        <v>2010</v>
      </c>
    </row>
    <row r="340" spans="2:5" x14ac:dyDescent="0.2">
      <c r="B340" s="2">
        <v>40184</v>
      </c>
      <c r="C340" t="s">
        <v>33</v>
      </c>
      <c r="D340" t="str">
        <f>TEXT(Table1[[#This Row],[PHA]],"mmm")</f>
        <v>Jan</v>
      </c>
      <c r="E340" t="str">
        <f>TEXT(Table1[[#This Row],[PHA]],"YYYY")</f>
        <v>2010</v>
      </c>
    </row>
    <row r="341" spans="2:5" x14ac:dyDescent="0.2">
      <c r="B341" s="2">
        <v>40184</v>
      </c>
      <c r="C341" t="s">
        <v>33</v>
      </c>
      <c r="D341" t="str">
        <f>TEXT(Table1[[#This Row],[PHA]],"mmm")</f>
        <v>Jan</v>
      </c>
      <c r="E341" t="str">
        <f>TEXT(Table1[[#This Row],[PHA]],"YYYY")</f>
        <v>2010</v>
      </c>
    </row>
    <row r="342" spans="2:5" x14ac:dyDescent="0.2">
      <c r="B342" s="2">
        <v>40184</v>
      </c>
      <c r="C342" t="s">
        <v>33</v>
      </c>
      <c r="D342" t="str">
        <f>TEXT(Table1[[#This Row],[PHA]],"mmm")</f>
        <v>Jan</v>
      </c>
      <c r="E342" t="str">
        <f>TEXT(Table1[[#This Row],[PHA]],"YYYY")</f>
        <v>2010</v>
      </c>
    </row>
    <row r="343" spans="2:5" x14ac:dyDescent="0.2">
      <c r="B343" s="2">
        <v>40184</v>
      </c>
      <c r="C343" t="s">
        <v>33</v>
      </c>
      <c r="D343" t="str">
        <f>TEXT(Table1[[#This Row],[PHA]],"mmm")</f>
        <v>Jan</v>
      </c>
      <c r="E343" t="str">
        <f>TEXT(Table1[[#This Row],[PHA]],"YYYY")</f>
        <v>2010</v>
      </c>
    </row>
    <row r="344" spans="2:5" x14ac:dyDescent="0.2">
      <c r="B344" s="2">
        <v>40184</v>
      </c>
      <c r="C344" t="s">
        <v>33</v>
      </c>
      <c r="D344" t="str">
        <f>TEXT(Table1[[#This Row],[PHA]],"mmm")</f>
        <v>Jan</v>
      </c>
      <c r="E344" t="str">
        <f>TEXT(Table1[[#This Row],[PHA]],"YYYY")</f>
        <v>2010</v>
      </c>
    </row>
    <row r="345" spans="2:5" x14ac:dyDescent="0.2">
      <c r="B345" s="2">
        <v>40184</v>
      </c>
      <c r="C345" t="s">
        <v>33</v>
      </c>
      <c r="D345" t="str">
        <f>TEXT(Table1[[#This Row],[PHA]],"mmm")</f>
        <v>Jan</v>
      </c>
      <c r="E345" t="str">
        <f>TEXT(Table1[[#This Row],[PHA]],"YYYY")</f>
        <v>2010</v>
      </c>
    </row>
    <row r="346" spans="2:5" x14ac:dyDescent="0.2">
      <c r="B346" s="2">
        <v>40184</v>
      </c>
      <c r="C346" t="s">
        <v>33</v>
      </c>
      <c r="D346" t="str">
        <f>TEXT(Table1[[#This Row],[PHA]],"mmm")</f>
        <v>Jan</v>
      </c>
      <c r="E346" t="str">
        <f>TEXT(Table1[[#This Row],[PHA]],"YYYY")</f>
        <v>2010</v>
      </c>
    </row>
    <row r="347" spans="2:5" x14ac:dyDescent="0.2">
      <c r="B347" s="2">
        <v>40184</v>
      </c>
      <c r="C347" t="s">
        <v>33</v>
      </c>
      <c r="D347" t="str">
        <f>TEXT(Table1[[#This Row],[PHA]],"mmm")</f>
        <v>Jan</v>
      </c>
      <c r="E347" t="str">
        <f>TEXT(Table1[[#This Row],[PHA]],"YYYY")</f>
        <v>2010</v>
      </c>
    </row>
    <row r="348" spans="2:5" x14ac:dyDescent="0.2">
      <c r="B348" s="2">
        <v>40184</v>
      </c>
      <c r="C348" t="s">
        <v>33</v>
      </c>
      <c r="D348" t="str">
        <f>TEXT(Table1[[#This Row],[PHA]],"mmm")</f>
        <v>Jan</v>
      </c>
      <c r="E348" t="str">
        <f>TEXT(Table1[[#This Row],[PHA]],"YYYY")</f>
        <v>2010</v>
      </c>
    </row>
    <row r="349" spans="2:5" x14ac:dyDescent="0.2">
      <c r="B349" s="2">
        <v>40184</v>
      </c>
      <c r="C349" t="s">
        <v>33</v>
      </c>
      <c r="D349" t="str">
        <f>TEXT(Table1[[#This Row],[PHA]],"mmm")</f>
        <v>Jan</v>
      </c>
      <c r="E349" t="str">
        <f>TEXT(Table1[[#This Row],[PHA]],"YYYY")</f>
        <v>2010</v>
      </c>
    </row>
    <row r="350" spans="2:5" x14ac:dyDescent="0.2">
      <c r="B350" s="2">
        <v>40184</v>
      </c>
      <c r="C350" t="s">
        <v>33</v>
      </c>
      <c r="D350" t="str">
        <f>TEXT(Table1[[#This Row],[PHA]],"mmm")</f>
        <v>Jan</v>
      </c>
      <c r="E350" t="str">
        <f>TEXT(Table1[[#This Row],[PHA]],"YYYY")</f>
        <v>2010</v>
      </c>
    </row>
    <row r="351" spans="2:5" x14ac:dyDescent="0.2">
      <c r="B351" s="2">
        <v>40184</v>
      </c>
      <c r="C351" t="s">
        <v>33</v>
      </c>
      <c r="D351" t="str">
        <f>TEXT(Table1[[#This Row],[PHA]],"mmm")</f>
        <v>Jan</v>
      </c>
      <c r="E351" t="str">
        <f>TEXT(Table1[[#This Row],[PHA]],"YYYY")</f>
        <v>2010</v>
      </c>
    </row>
    <row r="352" spans="2:5" x14ac:dyDescent="0.2">
      <c r="B352" s="2">
        <v>40184</v>
      </c>
      <c r="C352" t="s">
        <v>33</v>
      </c>
      <c r="D352" t="str">
        <f>TEXT(Table1[[#This Row],[PHA]],"mmm")</f>
        <v>Jan</v>
      </c>
      <c r="E352" t="str">
        <f>TEXT(Table1[[#This Row],[PHA]],"YYYY")</f>
        <v>2010</v>
      </c>
    </row>
    <row r="353" spans="2:5" x14ac:dyDescent="0.2">
      <c r="B353" s="2">
        <v>40184</v>
      </c>
      <c r="C353" t="s">
        <v>33</v>
      </c>
      <c r="D353" t="str">
        <f>TEXT(Table1[[#This Row],[PHA]],"mmm")</f>
        <v>Jan</v>
      </c>
      <c r="E353" t="str">
        <f>TEXT(Table1[[#This Row],[PHA]],"YYYY")</f>
        <v>2010</v>
      </c>
    </row>
    <row r="354" spans="2:5" x14ac:dyDescent="0.2">
      <c r="B354" s="2">
        <v>40184</v>
      </c>
      <c r="C354" t="s">
        <v>33</v>
      </c>
      <c r="D354" t="str">
        <f>TEXT(Table1[[#This Row],[PHA]],"mmm")</f>
        <v>Jan</v>
      </c>
      <c r="E354" t="str">
        <f>TEXT(Table1[[#This Row],[PHA]],"YYYY")</f>
        <v>2010</v>
      </c>
    </row>
    <row r="355" spans="2:5" x14ac:dyDescent="0.2">
      <c r="B355" s="2">
        <v>40184</v>
      </c>
      <c r="C355" t="s">
        <v>33</v>
      </c>
      <c r="D355" t="str">
        <f>TEXT(Table1[[#This Row],[PHA]],"mmm")</f>
        <v>Jan</v>
      </c>
      <c r="E355" t="str">
        <f>TEXT(Table1[[#This Row],[PHA]],"YYYY")</f>
        <v>2010</v>
      </c>
    </row>
    <row r="356" spans="2:5" x14ac:dyDescent="0.2">
      <c r="B356" s="2">
        <v>40184</v>
      </c>
      <c r="C356" t="s">
        <v>33</v>
      </c>
      <c r="D356" t="str">
        <f>TEXT(Table1[[#This Row],[PHA]],"mmm")</f>
        <v>Jan</v>
      </c>
      <c r="E356" t="str">
        <f>TEXT(Table1[[#This Row],[PHA]],"YYYY")</f>
        <v>2010</v>
      </c>
    </row>
    <row r="357" spans="2:5" x14ac:dyDescent="0.2">
      <c r="B357" s="2">
        <v>40184</v>
      </c>
      <c r="C357" t="s">
        <v>33</v>
      </c>
      <c r="D357" t="str">
        <f>TEXT(Table1[[#This Row],[PHA]],"mmm")</f>
        <v>Jan</v>
      </c>
      <c r="E357" t="str">
        <f>TEXT(Table1[[#This Row],[PHA]],"YYYY")</f>
        <v>2010</v>
      </c>
    </row>
    <row r="358" spans="2:5" x14ac:dyDescent="0.2">
      <c r="B358" s="2">
        <v>40184</v>
      </c>
      <c r="C358" t="s">
        <v>33</v>
      </c>
      <c r="D358" t="str">
        <f>TEXT(Table1[[#This Row],[PHA]],"mmm")</f>
        <v>Jan</v>
      </c>
      <c r="E358" t="str">
        <f>TEXT(Table1[[#This Row],[PHA]],"YYYY")</f>
        <v>2010</v>
      </c>
    </row>
    <row r="359" spans="2:5" x14ac:dyDescent="0.2">
      <c r="B359" s="2">
        <v>40184</v>
      </c>
      <c r="C359" t="s">
        <v>33</v>
      </c>
      <c r="D359" t="str">
        <f>TEXT(Table1[[#This Row],[PHA]],"mmm")</f>
        <v>Jan</v>
      </c>
      <c r="E359" t="str">
        <f>TEXT(Table1[[#This Row],[PHA]],"YYYY")</f>
        <v>2010</v>
      </c>
    </row>
    <row r="360" spans="2:5" x14ac:dyDescent="0.2">
      <c r="B360" s="2">
        <v>40184</v>
      </c>
      <c r="C360" t="s">
        <v>33</v>
      </c>
      <c r="D360" t="str">
        <f>TEXT(Table1[[#This Row],[PHA]],"mmm")</f>
        <v>Jan</v>
      </c>
      <c r="E360" t="str">
        <f>TEXT(Table1[[#This Row],[PHA]],"YYYY")</f>
        <v>2010</v>
      </c>
    </row>
    <row r="361" spans="2:5" x14ac:dyDescent="0.2">
      <c r="B361" s="2">
        <v>40184</v>
      </c>
      <c r="C361" t="s">
        <v>33</v>
      </c>
      <c r="D361" t="str">
        <f>TEXT(Table1[[#This Row],[PHA]],"mmm")</f>
        <v>Jan</v>
      </c>
      <c r="E361" t="str">
        <f>TEXT(Table1[[#This Row],[PHA]],"YYYY")</f>
        <v>2010</v>
      </c>
    </row>
    <row r="362" spans="2:5" x14ac:dyDescent="0.2">
      <c r="B362" s="2">
        <v>40184</v>
      </c>
      <c r="C362" t="s">
        <v>33</v>
      </c>
      <c r="D362" t="str">
        <f>TEXT(Table1[[#This Row],[PHA]],"mmm")</f>
        <v>Jan</v>
      </c>
      <c r="E362" t="str">
        <f>TEXT(Table1[[#This Row],[PHA]],"YYYY")</f>
        <v>2010</v>
      </c>
    </row>
    <row r="363" spans="2:5" x14ac:dyDescent="0.2">
      <c r="B363" s="2">
        <v>40184</v>
      </c>
      <c r="C363" t="s">
        <v>33</v>
      </c>
      <c r="D363" t="str">
        <f>TEXT(Table1[[#This Row],[PHA]],"mmm")</f>
        <v>Jan</v>
      </c>
      <c r="E363" t="str">
        <f>TEXT(Table1[[#This Row],[PHA]],"YYYY")</f>
        <v>2010</v>
      </c>
    </row>
    <row r="364" spans="2:5" x14ac:dyDescent="0.2">
      <c r="B364" s="2">
        <v>40184</v>
      </c>
      <c r="C364" t="s">
        <v>33</v>
      </c>
      <c r="D364" t="str">
        <f>TEXT(Table1[[#This Row],[PHA]],"mmm")</f>
        <v>Jan</v>
      </c>
      <c r="E364" t="str">
        <f>TEXT(Table1[[#This Row],[PHA]],"YYYY")</f>
        <v>2010</v>
      </c>
    </row>
    <row r="365" spans="2:5" x14ac:dyDescent="0.2">
      <c r="B365" s="2">
        <v>40184</v>
      </c>
      <c r="C365" t="s">
        <v>33</v>
      </c>
      <c r="D365" t="str">
        <f>TEXT(Table1[[#This Row],[PHA]],"mmm")</f>
        <v>Jan</v>
      </c>
      <c r="E365" t="str">
        <f>TEXT(Table1[[#This Row],[PHA]],"YYYY")</f>
        <v>2010</v>
      </c>
    </row>
    <row r="366" spans="2:5" x14ac:dyDescent="0.2">
      <c r="B366" s="2">
        <v>40184</v>
      </c>
      <c r="C366" t="s">
        <v>33</v>
      </c>
      <c r="D366" t="str">
        <f>TEXT(Table1[[#This Row],[PHA]],"mmm")</f>
        <v>Jan</v>
      </c>
      <c r="E366" t="str">
        <f>TEXT(Table1[[#This Row],[PHA]],"YYYY")</f>
        <v>2010</v>
      </c>
    </row>
    <row r="367" spans="2:5" x14ac:dyDescent="0.2">
      <c r="B367" s="2">
        <v>40184</v>
      </c>
      <c r="C367" t="s">
        <v>33</v>
      </c>
      <c r="D367" t="str">
        <f>TEXT(Table1[[#This Row],[PHA]],"mmm")</f>
        <v>Jan</v>
      </c>
      <c r="E367" t="str">
        <f>TEXT(Table1[[#This Row],[PHA]],"YYYY")</f>
        <v>2010</v>
      </c>
    </row>
    <row r="368" spans="2:5" x14ac:dyDescent="0.2">
      <c r="B368" s="2">
        <v>40184</v>
      </c>
      <c r="C368" t="s">
        <v>33</v>
      </c>
      <c r="D368" t="str">
        <f>TEXT(Table1[[#This Row],[PHA]],"mmm")</f>
        <v>Jan</v>
      </c>
      <c r="E368" t="str">
        <f>TEXT(Table1[[#This Row],[PHA]],"YYYY")</f>
        <v>2010</v>
      </c>
    </row>
    <row r="369" spans="2:5" x14ac:dyDescent="0.2">
      <c r="B369" s="2">
        <v>40184</v>
      </c>
      <c r="C369" t="s">
        <v>33</v>
      </c>
      <c r="D369" t="str">
        <f>TEXT(Table1[[#This Row],[PHA]],"mmm")</f>
        <v>Jan</v>
      </c>
      <c r="E369" t="str">
        <f>TEXT(Table1[[#This Row],[PHA]],"YYYY")</f>
        <v>2010</v>
      </c>
    </row>
    <row r="370" spans="2:5" x14ac:dyDescent="0.2">
      <c r="B370" s="2">
        <v>40184</v>
      </c>
      <c r="C370" t="s">
        <v>33</v>
      </c>
      <c r="D370" t="str">
        <f>TEXT(Table1[[#This Row],[PHA]],"mmm")</f>
        <v>Jan</v>
      </c>
      <c r="E370" t="str">
        <f>TEXT(Table1[[#This Row],[PHA]],"YYYY")</f>
        <v>2010</v>
      </c>
    </row>
    <row r="371" spans="2:5" x14ac:dyDescent="0.2">
      <c r="B371" s="2">
        <v>40184</v>
      </c>
      <c r="C371" t="s">
        <v>33</v>
      </c>
      <c r="D371" t="str">
        <f>TEXT(Table1[[#This Row],[PHA]],"mmm")</f>
        <v>Jan</v>
      </c>
      <c r="E371" t="str">
        <f>TEXT(Table1[[#This Row],[PHA]],"YYYY")</f>
        <v>2010</v>
      </c>
    </row>
    <row r="372" spans="2:5" x14ac:dyDescent="0.2">
      <c r="B372" s="2">
        <v>40184</v>
      </c>
      <c r="C372" t="s">
        <v>33</v>
      </c>
      <c r="D372" t="str">
        <f>TEXT(Table1[[#This Row],[PHA]],"mmm")</f>
        <v>Jan</v>
      </c>
      <c r="E372" t="str">
        <f>TEXT(Table1[[#This Row],[PHA]],"YYYY")</f>
        <v>2010</v>
      </c>
    </row>
    <row r="373" spans="2:5" x14ac:dyDescent="0.2">
      <c r="B373" s="2">
        <v>40184</v>
      </c>
      <c r="C373" t="s">
        <v>33</v>
      </c>
      <c r="D373" t="str">
        <f>TEXT(Table1[[#This Row],[PHA]],"mmm")</f>
        <v>Jan</v>
      </c>
      <c r="E373" t="str">
        <f>TEXT(Table1[[#This Row],[PHA]],"YYYY")</f>
        <v>2010</v>
      </c>
    </row>
    <row r="374" spans="2:5" x14ac:dyDescent="0.2">
      <c r="B374" s="2">
        <v>40184</v>
      </c>
      <c r="C374" t="s">
        <v>33</v>
      </c>
      <c r="D374" t="str">
        <f>TEXT(Table1[[#This Row],[PHA]],"mmm")</f>
        <v>Jan</v>
      </c>
      <c r="E374" t="str">
        <f>TEXT(Table1[[#This Row],[PHA]],"YYYY")</f>
        <v>2010</v>
      </c>
    </row>
    <row r="375" spans="2:5" x14ac:dyDescent="0.2">
      <c r="B375" s="2">
        <v>40184</v>
      </c>
      <c r="C375" t="s">
        <v>33</v>
      </c>
      <c r="D375" t="str">
        <f>TEXT(Table1[[#This Row],[PHA]],"mmm")</f>
        <v>Jan</v>
      </c>
      <c r="E375" t="str">
        <f>TEXT(Table1[[#This Row],[PHA]],"YYYY")</f>
        <v>2010</v>
      </c>
    </row>
    <row r="376" spans="2:5" x14ac:dyDescent="0.2">
      <c r="B376" s="2">
        <v>40184</v>
      </c>
      <c r="C376" t="s">
        <v>33</v>
      </c>
      <c r="D376" t="str">
        <f>TEXT(Table1[[#This Row],[PHA]],"mmm")</f>
        <v>Jan</v>
      </c>
      <c r="E376" t="str">
        <f>TEXT(Table1[[#This Row],[PHA]],"YYYY")</f>
        <v>2010</v>
      </c>
    </row>
    <row r="377" spans="2:5" x14ac:dyDescent="0.2">
      <c r="B377" s="2">
        <v>40184</v>
      </c>
      <c r="C377" t="s">
        <v>33</v>
      </c>
      <c r="D377" t="str">
        <f>TEXT(Table1[[#This Row],[PHA]],"mmm")</f>
        <v>Jan</v>
      </c>
      <c r="E377" t="str">
        <f>TEXT(Table1[[#This Row],[PHA]],"YYYY")</f>
        <v>2010</v>
      </c>
    </row>
    <row r="378" spans="2:5" x14ac:dyDescent="0.2">
      <c r="B378" s="2">
        <v>40184</v>
      </c>
      <c r="C378" t="s">
        <v>34</v>
      </c>
      <c r="D378" t="str">
        <f>TEXT(Table1[[#This Row],[PHA]],"mmm")</f>
        <v>Jan</v>
      </c>
      <c r="E378" t="str">
        <f>TEXT(Table1[[#This Row],[PHA]],"YYYY")</f>
        <v>2010</v>
      </c>
    </row>
    <row r="379" spans="2:5" x14ac:dyDescent="0.2">
      <c r="B379" s="2">
        <v>40184</v>
      </c>
      <c r="C379" t="s">
        <v>34</v>
      </c>
      <c r="D379" t="str">
        <f>TEXT(Table1[[#This Row],[PHA]],"mmm")</f>
        <v>Jan</v>
      </c>
      <c r="E379" t="str">
        <f>TEXT(Table1[[#This Row],[PHA]],"YYYY")</f>
        <v>2010</v>
      </c>
    </row>
    <row r="380" spans="2:5" x14ac:dyDescent="0.2">
      <c r="B380" s="2">
        <v>40184</v>
      </c>
      <c r="C380" t="s">
        <v>34</v>
      </c>
      <c r="D380" t="str">
        <f>TEXT(Table1[[#This Row],[PHA]],"mmm")</f>
        <v>Jan</v>
      </c>
      <c r="E380" t="str">
        <f>TEXT(Table1[[#This Row],[PHA]],"YYYY")</f>
        <v>2010</v>
      </c>
    </row>
    <row r="381" spans="2:5" x14ac:dyDescent="0.2">
      <c r="B381" s="2">
        <v>40184</v>
      </c>
      <c r="C381" t="s">
        <v>22</v>
      </c>
      <c r="D381" t="str">
        <f>TEXT(Table1[[#This Row],[PHA]],"mmm")</f>
        <v>Jan</v>
      </c>
      <c r="E381" t="str">
        <f>TEXT(Table1[[#This Row],[PHA]],"YYYY")</f>
        <v>2010</v>
      </c>
    </row>
    <row r="382" spans="2:5" x14ac:dyDescent="0.2">
      <c r="B382" s="2">
        <v>40185</v>
      </c>
      <c r="C382" t="s">
        <v>36</v>
      </c>
      <c r="D382" t="str">
        <f>TEXT(Table1[[#This Row],[PHA]],"mmm")</f>
        <v>Jan</v>
      </c>
      <c r="E382" t="str">
        <f>TEXT(Table1[[#This Row],[PHA]],"YYYY")</f>
        <v>2010</v>
      </c>
    </row>
    <row r="383" spans="2:5" x14ac:dyDescent="0.2">
      <c r="B383" s="2">
        <v>40185</v>
      </c>
      <c r="C383" t="s">
        <v>39</v>
      </c>
      <c r="D383" t="str">
        <f>TEXT(Table1[[#This Row],[PHA]],"mmm")</f>
        <v>Jan</v>
      </c>
      <c r="E383" t="str">
        <f>TEXT(Table1[[#This Row],[PHA]],"YYYY")</f>
        <v>2010</v>
      </c>
    </row>
    <row r="384" spans="2:5" x14ac:dyDescent="0.2">
      <c r="B384" s="2">
        <v>40185</v>
      </c>
      <c r="C384" t="s">
        <v>29</v>
      </c>
      <c r="D384" t="str">
        <f>TEXT(Table1[[#This Row],[PHA]],"mmm")</f>
        <v>Jan</v>
      </c>
      <c r="E384" t="str">
        <f>TEXT(Table1[[#This Row],[PHA]],"YYYY")</f>
        <v>2010</v>
      </c>
    </row>
    <row r="385" spans="2:5" x14ac:dyDescent="0.2">
      <c r="B385" s="2">
        <v>40185</v>
      </c>
      <c r="C385" t="s">
        <v>29</v>
      </c>
      <c r="D385" t="str">
        <f>TEXT(Table1[[#This Row],[PHA]],"mmm")</f>
        <v>Jan</v>
      </c>
      <c r="E385" t="str">
        <f>TEXT(Table1[[#This Row],[PHA]],"YYYY")</f>
        <v>2010</v>
      </c>
    </row>
    <row r="386" spans="2:5" x14ac:dyDescent="0.2">
      <c r="B386" s="2">
        <v>40185</v>
      </c>
      <c r="C386" t="s">
        <v>29</v>
      </c>
      <c r="D386" t="str">
        <f>TEXT(Table1[[#This Row],[PHA]],"mmm")</f>
        <v>Jan</v>
      </c>
      <c r="E386" t="str">
        <f>TEXT(Table1[[#This Row],[PHA]],"YYYY")</f>
        <v>2010</v>
      </c>
    </row>
    <row r="387" spans="2:5" x14ac:dyDescent="0.2">
      <c r="B387" s="2">
        <v>40185</v>
      </c>
      <c r="C387" t="s">
        <v>29</v>
      </c>
      <c r="D387" t="str">
        <f>TEXT(Table1[[#This Row],[PHA]],"mmm")</f>
        <v>Jan</v>
      </c>
      <c r="E387" t="str">
        <f>TEXT(Table1[[#This Row],[PHA]],"YYYY")</f>
        <v>2010</v>
      </c>
    </row>
    <row r="388" spans="2:5" x14ac:dyDescent="0.2">
      <c r="B388" s="2">
        <v>40185</v>
      </c>
      <c r="C388" t="s">
        <v>29</v>
      </c>
      <c r="D388" t="str">
        <f>TEXT(Table1[[#This Row],[PHA]],"mmm")</f>
        <v>Jan</v>
      </c>
      <c r="E388" t="str">
        <f>TEXT(Table1[[#This Row],[PHA]],"YYYY")</f>
        <v>2010</v>
      </c>
    </row>
    <row r="389" spans="2:5" x14ac:dyDescent="0.2">
      <c r="B389" s="2">
        <v>40185</v>
      </c>
      <c r="C389" t="s">
        <v>29</v>
      </c>
      <c r="D389" t="str">
        <f>TEXT(Table1[[#This Row],[PHA]],"mmm")</f>
        <v>Jan</v>
      </c>
      <c r="E389" t="str">
        <f>TEXT(Table1[[#This Row],[PHA]],"YYYY")</f>
        <v>2010</v>
      </c>
    </row>
    <row r="390" spans="2:5" x14ac:dyDescent="0.2">
      <c r="B390" s="2">
        <v>40185</v>
      </c>
      <c r="C390" t="s">
        <v>29</v>
      </c>
      <c r="D390" t="str">
        <f>TEXT(Table1[[#This Row],[PHA]],"mmm")</f>
        <v>Jan</v>
      </c>
      <c r="E390" t="str">
        <f>TEXT(Table1[[#This Row],[PHA]],"YYYY")</f>
        <v>2010</v>
      </c>
    </row>
    <row r="391" spans="2:5" x14ac:dyDescent="0.2">
      <c r="B391" s="2">
        <v>40185</v>
      </c>
      <c r="C391" t="s">
        <v>29</v>
      </c>
      <c r="D391" t="str">
        <f>TEXT(Table1[[#This Row],[PHA]],"mmm")</f>
        <v>Jan</v>
      </c>
      <c r="E391" t="str">
        <f>TEXT(Table1[[#This Row],[PHA]],"YYYY")</f>
        <v>2010</v>
      </c>
    </row>
    <row r="392" spans="2:5" x14ac:dyDescent="0.2">
      <c r="B392" s="2">
        <v>40185</v>
      </c>
      <c r="C392" t="s">
        <v>30</v>
      </c>
      <c r="D392" t="str">
        <f>TEXT(Table1[[#This Row],[PHA]],"mmm")</f>
        <v>Jan</v>
      </c>
      <c r="E392" t="str">
        <f>TEXT(Table1[[#This Row],[PHA]],"YYYY")</f>
        <v>2010</v>
      </c>
    </row>
    <row r="393" spans="2:5" x14ac:dyDescent="0.2">
      <c r="B393" s="2">
        <v>40185</v>
      </c>
      <c r="C393" t="s">
        <v>30</v>
      </c>
      <c r="D393" t="str">
        <f>TEXT(Table1[[#This Row],[PHA]],"mmm")</f>
        <v>Jan</v>
      </c>
      <c r="E393" t="str">
        <f>TEXT(Table1[[#This Row],[PHA]],"YYYY")</f>
        <v>2010</v>
      </c>
    </row>
    <row r="394" spans="2:5" x14ac:dyDescent="0.2">
      <c r="B394" s="2">
        <v>40185</v>
      </c>
      <c r="C394" t="s">
        <v>30</v>
      </c>
      <c r="D394" t="str">
        <f>TEXT(Table1[[#This Row],[PHA]],"mmm")</f>
        <v>Jan</v>
      </c>
      <c r="E394" t="str">
        <f>TEXT(Table1[[#This Row],[PHA]],"YYYY")</f>
        <v>2010</v>
      </c>
    </row>
    <row r="395" spans="2:5" x14ac:dyDescent="0.2">
      <c r="B395" s="2">
        <v>40185</v>
      </c>
      <c r="C395" t="s">
        <v>30</v>
      </c>
      <c r="D395" t="str">
        <f>TEXT(Table1[[#This Row],[PHA]],"mmm")</f>
        <v>Jan</v>
      </c>
      <c r="E395" t="str">
        <f>TEXT(Table1[[#This Row],[PHA]],"YYYY")</f>
        <v>2010</v>
      </c>
    </row>
    <row r="396" spans="2:5" x14ac:dyDescent="0.2">
      <c r="B396" s="2">
        <v>40185</v>
      </c>
      <c r="C396" t="s">
        <v>30</v>
      </c>
      <c r="D396" t="str">
        <f>TEXT(Table1[[#This Row],[PHA]],"mmm")</f>
        <v>Jan</v>
      </c>
      <c r="E396" t="str">
        <f>TEXT(Table1[[#This Row],[PHA]],"YYYY")</f>
        <v>2010</v>
      </c>
    </row>
    <row r="397" spans="2:5" x14ac:dyDescent="0.2">
      <c r="B397" s="2">
        <v>40185</v>
      </c>
      <c r="C397" t="s">
        <v>30</v>
      </c>
      <c r="D397" t="str">
        <f>TEXT(Table1[[#This Row],[PHA]],"mmm")</f>
        <v>Jan</v>
      </c>
      <c r="E397" t="str">
        <f>TEXT(Table1[[#This Row],[PHA]],"YYYY")</f>
        <v>2010</v>
      </c>
    </row>
    <row r="398" spans="2:5" x14ac:dyDescent="0.2">
      <c r="B398" s="2">
        <v>40185</v>
      </c>
      <c r="C398" t="s">
        <v>30</v>
      </c>
      <c r="D398" t="str">
        <f>TEXT(Table1[[#This Row],[PHA]],"mmm")</f>
        <v>Jan</v>
      </c>
      <c r="E398" t="str">
        <f>TEXT(Table1[[#This Row],[PHA]],"YYYY")</f>
        <v>2010</v>
      </c>
    </row>
    <row r="399" spans="2:5" x14ac:dyDescent="0.2">
      <c r="B399" s="2">
        <v>40185</v>
      </c>
      <c r="C399" t="s">
        <v>32</v>
      </c>
      <c r="D399" t="str">
        <f>TEXT(Table1[[#This Row],[PHA]],"mmm")</f>
        <v>Jan</v>
      </c>
      <c r="E399" t="str">
        <f>TEXT(Table1[[#This Row],[PHA]],"YYYY")</f>
        <v>2010</v>
      </c>
    </row>
    <row r="400" spans="2:5" x14ac:dyDescent="0.2">
      <c r="B400" s="2">
        <v>40185</v>
      </c>
      <c r="C400" t="s">
        <v>32</v>
      </c>
      <c r="D400" t="str">
        <f>TEXT(Table1[[#This Row],[PHA]],"mmm")</f>
        <v>Jan</v>
      </c>
      <c r="E400" t="str">
        <f>TEXT(Table1[[#This Row],[PHA]],"YYYY")</f>
        <v>2010</v>
      </c>
    </row>
    <row r="401" spans="2:5" x14ac:dyDescent="0.2">
      <c r="B401" s="2">
        <v>40185</v>
      </c>
      <c r="C401" t="s">
        <v>32</v>
      </c>
      <c r="D401" t="str">
        <f>TEXT(Table1[[#This Row],[PHA]],"mmm")</f>
        <v>Jan</v>
      </c>
      <c r="E401" t="str">
        <f>TEXT(Table1[[#This Row],[PHA]],"YYYY")</f>
        <v>2010</v>
      </c>
    </row>
    <row r="402" spans="2:5" x14ac:dyDescent="0.2">
      <c r="B402" s="2">
        <v>40185</v>
      </c>
      <c r="C402" t="s">
        <v>32</v>
      </c>
      <c r="D402" t="str">
        <f>TEXT(Table1[[#This Row],[PHA]],"mmm")</f>
        <v>Jan</v>
      </c>
      <c r="E402" t="str">
        <f>TEXT(Table1[[#This Row],[PHA]],"YYYY")</f>
        <v>2010</v>
      </c>
    </row>
    <row r="403" spans="2:5" x14ac:dyDescent="0.2">
      <c r="B403" s="2">
        <v>40185</v>
      </c>
      <c r="C403" t="s">
        <v>32</v>
      </c>
      <c r="D403" t="str">
        <f>TEXT(Table1[[#This Row],[PHA]],"mmm")</f>
        <v>Jan</v>
      </c>
      <c r="E403" t="str">
        <f>TEXT(Table1[[#This Row],[PHA]],"YYYY")</f>
        <v>2010</v>
      </c>
    </row>
    <row r="404" spans="2:5" x14ac:dyDescent="0.2">
      <c r="B404" s="2">
        <v>40185</v>
      </c>
      <c r="C404" t="s">
        <v>27</v>
      </c>
      <c r="D404" t="str">
        <f>TEXT(Table1[[#This Row],[PHA]],"mmm")</f>
        <v>Jan</v>
      </c>
      <c r="E404" t="str">
        <f>TEXT(Table1[[#This Row],[PHA]],"YYYY")</f>
        <v>2010</v>
      </c>
    </row>
    <row r="405" spans="2:5" x14ac:dyDescent="0.2">
      <c r="B405" s="2">
        <v>40185</v>
      </c>
      <c r="C405" t="s">
        <v>27</v>
      </c>
      <c r="D405" t="str">
        <f>TEXT(Table1[[#This Row],[PHA]],"mmm")</f>
        <v>Jan</v>
      </c>
      <c r="E405" t="str">
        <f>TEXT(Table1[[#This Row],[PHA]],"YYYY")</f>
        <v>2010</v>
      </c>
    </row>
    <row r="406" spans="2:5" x14ac:dyDescent="0.2">
      <c r="B406" s="2">
        <v>40185</v>
      </c>
      <c r="C406" t="s">
        <v>27</v>
      </c>
      <c r="D406" t="str">
        <f>TEXT(Table1[[#This Row],[PHA]],"mmm")</f>
        <v>Jan</v>
      </c>
      <c r="E406" t="str">
        <f>TEXT(Table1[[#This Row],[PHA]],"YYYY")</f>
        <v>2010</v>
      </c>
    </row>
    <row r="407" spans="2:5" x14ac:dyDescent="0.2">
      <c r="B407" s="2">
        <v>40185</v>
      </c>
      <c r="C407" t="s">
        <v>27</v>
      </c>
      <c r="D407" t="str">
        <f>TEXT(Table1[[#This Row],[PHA]],"mmm")</f>
        <v>Jan</v>
      </c>
      <c r="E407" t="str">
        <f>TEXT(Table1[[#This Row],[PHA]],"YYYY")</f>
        <v>2010</v>
      </c>
    </row>
    <row r="408" spans="2:5" x14ac:dyDescent="0.2">
      <c r="B408" s="2">
        <v>40185</v>
      </c>
      <c r="C408" t="s">
        <v>27</v>
      </c>
      <c r="D408" t="str">
        <f>TEXT(Table1[[#This Row],[PHA]],"mmm")</f>
        <v>Jan</v>
      </c>
      <c r="E408" t="str">
        <f>TEXT(Table1[[#This Row],[PHA]],"YYYY")</f>
        <v>2010</v>
      </c>
    </row>
    <row r="409" spans="2:5" x14ac:dyDescent="0.2">
      <c r="B409" s="2">
        <v>40185</v>
      </c>
      <c r="C409" t="s">
        <v>27</v>
      </c>
      <c r="D409" t="str">
        <f>TEXT(Table1[[#This Row],[PHA]],"mmm")</f>
        <v>Jan</v>
      </c>
      <c r="E409" t="str">
        <f>TEXT(Table1[[#This Row],[PHA]],"YYYY")</f>
        <v>2010</v>
      </c>
    </row>
    <row r="410" spans="2:5" x14ac:dyDescent="0.2">
      <c r="B410" s="2">
        <v>40185</v>
      </c>
      <c r="C410" t="s">
        <v>27</v>
      </c>
      <c r="D410" t="str">
        <f>TEXT(Table1[[#This Row],[PHA]],"mmm")</f>
        <v>Jan</v>
      </c>
      <c r="E410" t="str">
        <f>TEXT(Table1[[#This Row],[PHA]],"YYYY")</f>
        <v>2010</v>
      </c>
    </row>
    <row r="411" spans="2:5" x14ac:dyDescent="0.2">
      <c r="B411" s="2">
        <v>40185</v>
      </c>
      <c r="C411" t="s">
        <v>27</v>
      </c>
      <c r="D411" t="str">
        <f>TEXT(Table1[[#This Row],[PHA]],"mmm")</f>
        <v>Jan</v>
      </c>
      <c r="E411" t="str">
        <f>TEXT(Table1[[#This Row],[PHA]],"YYYY")</f>
        <v>2010</v>
      </c>
    </row>
    <row r="412" spans="2:5" x14ac:dyDescent="0.2">
      <c r="B412" s="2">
        <v>40185</v>
      </c>
      <c r="C412" t="s">
        <v>27</v>
      </c>
      <c r="D412" t="str">
        <f>TEXT(Table1[[#This Row],[PHA]],"mmm")</f>
        <v>Jan</v>
      </c>
      <c r="E412" t="str">
        <f>TEXT(Table1[[#This Row],[PHA]],"YYYY")</f>
        <v>2010</v>
      </c>
    </row>
    <row r="413" spans="2:5" x14ac:dyDescent="0.2">
      <c r="B413" s="2">
        <v>40185</v>
      </c>
      <c r="C413" t="s">
        <v>33</v>
      </c>
      <c r="D413" t="str">
        <f>TEXT(Table1[[#This Row],[PHA]],"mmm")</f>
        <v>Jan</v>
      </c>
      <c r="E413" t="str">
        <f>TEXT(Table1[[#This Row],[PHA]],"YYYY")</f>
        <v>2010</v>
      </c>
    </row>
    <row r="414" spans="2:5" x14ac:dyDescent="0.2">
      <c r="B414" s="2">
        <v>40185</v>
      </c>
      <c r="C414" t="s">
        <v>33</v>
      </c>
      <c r="D414" t="str">
        <f>TEXT(Table1[[#This Row],[PHA]],"mmm")</f>
        <v>Jan</v>
      </c>
      <c r="E414" t="str">
        <f>TEXT(Table1[[#This Row],[PHA]],"YYYY")</f>
        <v>2010</v>
      </c>
    </row>
    <row r="415" spans="2:5" x14ac:dyDescent="0.2">
      <c r="B415" s="2">
        <v>40185</v>
      </c>
      <c r="C415" t="s">
        <v>33</v>
      </c>
      <c r="D415" t="str">
        <f>TEXT(Table1[[#This Row],[PHA]],"mmm")</f>
        <v>Jan</v>
      </c>
      <c r="E415" t="str">
        <f>TEXT(Table1[[#This Row],[PHA]],"YYYY")</f>
        <v>2010</v>
      </c>
    </row>
    <row r="416" spans="2:5" x14ac:dyDescent="0.2">
      <c r="B416" s="2">
        <v>40185</v>
      </c>
      <c r="C416" t="s">
        <v>33</v>
      </c>
      <c r="D416" t="str">
        <f>TEXT(Table1[[#This Row],[PHA]],"mmm")</f>
        <v>Jan</v>
      </c>
      <c r="E416" t="str">
        <f>TEXT(Table1[[#This Row],[PHA]],"YYYY")</f>
        <v>2010</v>
      </c>
    </row>
    <row r="417" spans="2:5" x14ac:dyDescent="0.2">
      <c r="B417" s="2">
        <v>40185</v>
      </c>
      <c r="C417" t="s">
        <v>33</v>
      </c>
      <c r="D417" t="str">
        <f>TEXT(Table1[[#This Row],[PHA]],"mmm")</f>
        <v>Jan</v>
      </c>
      <c r="E417" t="str">
        <f>TEXT(Table1[[#This Row],[PHA]],"YYYY")</f>
        <v>2010</v>
      </c>
    </row>
    <row r="418" spans="2:5" x14ac:dyDescent="0.2">
      <c r="B418" s="2">
        <v>40185</v>
      </c>
      <c r="C418" t="s">
        <v>33</v>
      </c>
      <c r="D418" t="str">
        <f>TEXT(Table1[[#This Row],[PHA]],"mmm")</f>
        <v>Jan</v>
      </c>
      <c r="E418" t="str">
        <f>TEXT(Table1[[#This Row],[PHA]],"YYYY")</f>
        <v>2010</v>
      </c>
    </row>
    <row r="419" spans="2:5" x14ac:dyDescent="0.2">
      <c r="B419" s="2">
        <v>40185</v>
      </c>
      <c r="C419" t="s">
        <v>33</v>
      </c>
      <c r="D419" t="str">
        <f>TEXT(Table1[[#This Row],[PHA]],"mmm")</f>
        <v>Jan</v>
      </c>
      <c r="E419" t="str">
        <f>TEXT(Table1[[#This Row],[PHA]],"YYYY")</f>
        <v>2010</v>
      </c>
    </row>
    <row r="420" spans="2:5" x14ac:dyDescent="0.2">
      <c r="B420" s="2">
        <v>40185</v>
      </c>
      <c r="C420" t="s">
        <v>33</v>
      </c>
      <c r="D420" t="str">
        <f>TEXT(Table1[[#This Row],[PHA]],"mmm")</f>
        <v>Jan</v>
      </c>
      <c r="E420" t="str">
        <f>TEXT(Table1[[#This Row],[PHA]],"YYYY")</f>
        <v>2010</v>
      </c>
    </row>
    <row r="421" spans="2:5" x14ac:dyDescent="0.2">
      <c r="B421" s="2">
        <v>40185</v>
      </c>
      <c r="C421" t="s">
        <v>33</v>
      </c>
      <c r="D421" t="str">
        <f>TEXT(Table1[[#This Row],[PHA]],"mmm")</f>
        <v>Jan</v>
      </c>
      <c r="E421" t="str">
        <f>TEXT(Table1[[#This Row],[PHA]],"YYYY")</f>
        <v>2010</v>
      </c>
    </row>
    <row r="422" spans="2:5" x14ac:dyDescent="0.2">
      <c r="B422" s="2">
        <v>40185</v>
      </c>
      <c r="C422" t="s">
        <v>33</v>
      </c>
      <c r="D422" t="str">
        <f>TEXT(Table1[[#This Row],[PHA]],"mmm")</f>
        <v>Jan</v>
      </c>
      <c r="E422" t="str">
        <f>TEXT(Table1[[#This Row],[PHA]],"YYYY")</f>
        <v>2010</v>
      </c>
    </row>
    <row r="423" spans="2:5" x14ac:dyDescent="0.2">
      <c r="B423" s="2">
        <v>40185</v>
      </c>
      <c r="C423" t="s">
        <v>22</v>
      </c>
      <c r="D423" t="str">
        <f>TEXT(Table1[[#This Row],[PHA]],"mmm")</f>
        <v>Jan</v>
      </c>
      <c r="E423" t="str">
        <f>TEXT(Table1[[#This Row],[PHA]],"YYYY")</f>
        <v>2010</v>
      </c>
    </row>
    <row r="424" spans="2:5" x14ac:dyDescent="0.2">
      <c r="B424" s="2">
        <v>40186</v>
      </c>
      <c r="C424" t="s">
        <v>29</v>
      </c>
      <c r="D424" t="str">
        <f>TEXT(Table1[[#This Row],[PHA]],"mmm")</f>
        <v>Jan</v>
      </c>
      <c r="E424" t="str">
        <f>TEXT(Table1[[#This Row],[PHA]],"YYYY")</f>
        <v>2010</v>
      </c>
    </row>
    <row r="425" spans="2:5" x14ac:dyDescent="0.2">
      <c r="B425" s="2">
        <v>40186</v>
      </c>
      <c r="C425" t="s">
        <v>6</v>
      </c>
      <c r="D425" t="str">
        <f>TEXT(Table1[[#This Row],[PHA]],"mmm")</f>
        <v>Jan</v>
      </c>
      <c r="E425" t="str">
        <f>TEXT(Table1[[#This Row],[PHA]],"YYYY")</f>
        <v>2010</v>
      </c>
    </row>
    <row r="426" spans="2:5" x14ac:dyDescent="0.2">
      <c r="B426" s="2">
        <v>40186</v>
      </c>
      <c r="C426" t="s">
        <v>33</v>
      </c>
      <c r="D426" t="str">
        <f>TEXT(Table1[[#This Row],[PHA]],"mmm")</f>
        <v>Jan</v>
      </c>
      <c r="E426" t="str">
        <f>TEXT(Table1[[#This Row],[PHA]],"YYYY")</f>
        <v>2010</v>
      </c>
    </row>
    <row r="427" spans="2:5" x14ac:dyDescent="0.2">
      <c r="B427" s="2">
        <v>40190</v>
      </c>
      <c r="C427" t="s">
        <v>1</v>
      </c>
      <c r="D427" t="str">
        <f>TEXT(Table1[[#This Row],[PHA]],"mmm")</f>
        <v>Jan</v>
      </c>
      <c r="E427" t="str">
        <f>TEXT(Table1[[#This Row],[PHA]],"YYYY")</f>
        <v>2010</v>
      </c>
    </row>
    <row r="428" spans="2:5" x14ac:dyDescent="0.2">
      <c r="B428" s="2">
        <v>40190</v>
      </c>
      <c r="C428" t="s">
        <v>33</v>
      </c>
      <c r="D428" t="str">
        <f>TEXT(Table1[[#This Row],[PHA]],"mmm")</f>
        <v>Jan</v>
      </c>
      <c r="E428" t="str">
        <f>TEXT(Table1[[#This Row],[PHA]],"YYYY")</f>
        <v>2010</v>
      </c>
    </row>
    <row r="429" spans="2:5" x14ac:dyDescent="0.2">
      <c r="B429" s="2">
        <v>40190</v>
      </c>
      <c r="C429" t="s">
        <v>33</v>
      </c>
      <c r="D429" t="str">
        <f>TEXT(Table1[[#This Row],[PHA]],"mmm")</f>
        <v>Jan</v>
      </c>
      <c r="E429" t="str">
        <f>TEXT(Table1[[#This Row],[PHA]],"YYYY")</f>
        <v>2010</v>
      </c>
    </row>
    <row r="430" spans="2:5" x14ac:dyDescent="0.2">
      <c r="B430" s="2">
        <v>40190</v>
      </c>
      <c r="C430" t="s">
        <v>33</v>
      </c>
      <c r="D430" t="str">
        <f>TEXT(Table1[[#This Row],[PHA]],"mmm")</f>
        <v>Jan</v>
      </c>
      <c r="E430" t="str">
        <f>TEXT(Table1[[#This Row],[PHA]],"YYYY")</f>
        <v>2010</v>
      </c>
    </row>
    <row r="431" spans="2:5" x14ac:dyDescent="0.2">
      <c r="B431" s="2">
        <v>40191</v>
      </c>
      <c r="C431" t="s">
        <v>27</v>
      </c>
      <c r="D431" t="str">
        <f>TEXT(Table1[[#This Row],[PHA]],"mmm")</f>
        <v>Jan</v>
      </c>
      <c r="E431" t="str">
        <f>TEXT(Table1[[#This Row],[PHA]],"YYYY")</f>
        <v>2010</v>
      </c>
    </row>
    <row r="432" spans="2:5" x14ac:dyDescent="0.2">
      <c r="B432" s="2">
        <v>40191</v>
      </c>
      <c r="C432" t="s">
        <v>33</v>
      </c>
      <c r="D432" t="str">
        <f>TEXT(Table1[[#This Row],[PHA]],"mmm")</f>
        <v>Jan</v>
      </c>
      <c r="E432" t="str">
        <f>TEXT(Table1[[#This Row],[PHA]],"YYYY")</f>
        <v>2010</v>
      </c>
    </row>
    <row r="433" spans="2:5" x14ac:dyDescent="0.2">
      <c r="B433" s="2">
        <v>40192</v>
      </c>
      <c r="C433" t="s">
        <v>36</v>
      </c>
      <c r="D433" t="str">
        <f>TEXT(Table1[[#This Row],[PHA]],"mmm")</f>
        <v>Jan</v>
      </c>
      <c r="E433" t="str">
        <f>TEXT(Table1[[#This Row],[PHA]],"YYYY")</f>
        <v>2010</v>
      </c>
    </row>
    <row r="434" spans="2:5" x14ac:dyDescent="0.2">
      <c r="B434" s="2">
        <v>40193</v>
      </c>
      <c r="C434" t="s">
        <v>30</v>
      </c>
      <c r="D434" t="str">
        <f>TEXT(Table1[[#This Row],[PHA]],"mmm")</f>
        <v>Jan</v>
      </c>
      <c r="E434" t="str">
        <f>TEXT(Table1[[#This Row],[PHA]],"YYYY")</f>
        <v>2010</v>
      </c>
    </row>
    <row r="435" spans="2:5" x14ac:dyDescent="0.2">
      <c r="B435" s="2">
        <v>40193</v>
      </c>
      <c r="C435" t="s">
        <v>27</v>
      </c>
      <c r="D435" t="str">
        <f>TEXT(Table1[[#This Row],[PHA]],"mmm")</f>
        <v>Jan</v>
      </c>
      <c r="E435" t="str">
        <f>TEXT(Table1[[#This Row],[PHA]],"YYYY")</f>
        <v>2010</v>
      </c>
    </row>
    <row r="436" spans="2:5" x14ac:dyDescent="0.2">
      <c r="B436" s="2">
        <v>40193</v>
      </c>
      <c r="C436" t="s">
        <v>33</v>
      </c>
      <c r="D436" t="str">
        <f>TEXT(Table1[[#This Row],[PHA]],"mmm")</f>
        <v>Jan</v>
      </c>
      <c r="E436" t="str">
        <f>TEXT(Table1[[#This Row],[PHA]],"YYYY")</f>
        <v>2010</v>
      </c>
    </row>
    <row r="437" spans="2:5" x14ac:dyDescent="0.2">
      <c r="B437" s="2">
        <v>40194</v>
      </c>
      <c r="C437" t="s">
        <v>38</v>
      </c>
      <c r="D437" t="str">
        <f>TEXT(Table1[[#This Row],[PHA]],"mmm")</f>
        <v>Jan</v>
      </c>
      <c r="E437" t="str">
        <f>TEXT(Table1[[#This Row],[PHA]],"YYYY")</f>
        <v>2010</v>
      </c>
    </row>
    <row r="438" spans="2:5" x14ac:dyDescent="0.2">
      <c r="B438" s="2">
        <v>40194</v>
      </c>
      <c r="C438" t="s">
        <v>30</v>
      </c>
      <c r="D438" t="str">
        <f>TEXT(Table1[[#This Row],[PHA]],"mmm")</f>
        <v>Jan</v>
      </c>
      <c r="E438" t="str">
        <f>TEXT(Table1[[#This Row],[PHA]],"YYYY")</f>
        <v>2010</v>
      </c>
    </row>
    <row r="439" spans="2:5" x14ac:dyDescent="0.2">
      <c r="B439" s="2">
        <v>40194</v>
      </c>
      <c r="C439" t="s">
        <v>30</v>
      </c>
      <c r="D439" t="str">
        <f>TEXT(Table1[[#This Row],[PHA]],"mmm")</f>
        <v>Jan</v>
      </c>
      <c r="E439" t="str">
        <f>TEXT(Table1[[#This Row],[PHA]],"YYYY")</f>
        <v>2010</v>
      </c>
    </row>
    <row r="440" spans="2:5" x14ac:dyDescent="0.2">
      <c r="B440" s="2">
        <v>40194</v>
      </c>
      <c r="C440" t="s">
        <v>30</v>
      </c>
      <c r="D440" t="str">
        <f>TEXT(Table1[[#This Row],[PHA]],"mmm")</f>
        <v>Jan</v>
      </c>
      <c r="E440" t="str">
        <f>TEXT(Table1[[#This Row],[PHA]],"YYYY")</f>
        <v>2010</v>
      </c>
    </row>
    <row r="441" spans="2:5" x14ac:dyDescent="0.2">
      <c r="B441" s="2">
        <v>40194</v>
      </c>
      <c r="C441" t="s">
        <v>30</v>
      </c>
      <c r="D441" t="str">
        <f>TEXT(Table1[[#This Row],[PHA]],"mmm")</f>
        <v>Jan</v>
      </c>
      <c r="E441" t="str">
        <f>TEXT(Table1[[#This Row],[PHA]],"YYYY")</f>
        <v>2010</v>
      </c>
    </row>
    <row r="442" spans="2:5" x14ac:dyDescent="0.2">
      <c r="B442" s="2">
        <v>40194</v>
      </c>
      <c r="C442" t="s">
        <v>32</v>
      </c>
      <c r="D442" t="str">
        <f>TEXT(Table1[[#This Row],[PHA]],"mmm")</f>
        <v>Jan</v>
      </c>
      <c r="E442" t="str">
        <f>TEXT(Table1[[#This Row],[PHA]],"YYYY")</f>
        <v>2010</v>
      </c>
    </row>
    <row r="443" spans="2:5" x14ac:dyDescent="0.2">
      <c r="B443" s="2">
        <v>40194</v>
      </c>
      <c r="C443" t="s">
        <v>32</v>
      </c>
      <c r="D443" t="str">
        <f>TEXT(Table1[[#This Row],[PHA]],"mmm")</f>
        <v>Jan</v>
      </c>
      <c r="E443" t="str">
        <f>TEXT(Table1[[#This Row],[PHA]],"YYYY")</f>
        <v>2010</v>
      </c>
    </row>
    <row r="444" spans="2:5" x14ac:dyDescent="0.2">
      <c r="B444" s="2">
        <v>40194</v>
      </c>
      <c r="C444" t="s">
        <v>33</v>
      </c>
      <c r="D444" t="str">
        <f>TEXT(Table1[[#This Row],[PHA]],"mmm")</f>
        <v>Jan</v>
      </c>
      <c r="E444" t="str">
        <f>TEXT(Table1[[#This Row],[PHA]],"YYYY")</f>
        <v>2010</v>
      </c>
    </row>
    <row r="445" spans="2:5" x14ac:dyDescent="0.2">
      <c r="B445" s="2">
        <v>40194</v>
      </c>
      <c r="C445" t="s">
        <v>33</v>
      </c>
      <c r="D445" t="str">
        <f>TEXT(Table1[[#This Row],[PHA]],"mmm")</f>
        <v>Jan</v>
      </c>
      <c r="E445" t="str">
        <f>TEXT(Table1[[#This Row],[PHA]],"YYYY")</f>
        <v>2010</v>
      </c>
    </row>
    <row r="446" spans="2:5" x14ac:dyDescent="0.2">
      <c r="B446" s="2">
        <v>40194</v>
      </c>
      <c r="C446" t="s">
        <v>33</v>
      </c>
      <c r="D446" t="str">
        <f>TEXT(Table1[[#This Row],[PHA]],"mmm")</f>
        <v>Jan</v>
      </c>
      <c r="E446" t="str">
        <f>TEXT(Table1[[#This Row],[PHA]],"YYYY")</f>
        <v>2010</v>
      </c>
    </row>
    <row r="447" spans="2:5" x14ac:dyDescent="0.2">
      <c r="B447" s="2">
        <v>40194</v>
      </c>
      <c r="C447" t="s">
        <v>33</v>
      </c>
      <c r="D447" t="str">
        <f>TEXT(Table1[[#This Row],[PHA]],"mmm")</f>
        <v>Jan</v>
      </c>
      <c r="E447" t="str">
        <f>TEXT(Table1[[#This Row],[PHA]],"YYYY")</f>
        <v>2010</v>
      </c>
    </row>
    <row r="448" spans="2:5" x14ac:dyDescent="0.2">
      <c r="B448" s="2">
        <v>40194</v>
      </c>
      <c r="C448" t="s">
        <v>33</v>
      </c>
      <c r="D448" t="str">
        <f>TEXT(Table1[[#This Row],[PHA]],"mmm")</f>
        <v>Jan</v>
      </c>
      <c r="E448" t="str">
        <f>TEXT(Table1[[#This Row],[PHA]],"YYYY")</f>
        <v>2010</v>
      </c>
    </row>
    <row r="449" spans="2:5" x14ac:dyDescent="0.2">
      <c r="B449" s="2">
        <v>40194</v>
      </c>
      <c r="C449" t="s">
        <v>33</v>
      </c>
      <c r="D449" t="str">
        <f>TEXT(Table1[[#This Row],[PHA]],"mmm")</f>
        <v>Jan</v>
      </c>
      <c r="E449" t="str">
        <f>TEXT(Table1[[#This Row],[PHA]],"YYYY")</f>
        <v>2010</v>
      </c>
    </row>
    <row r="450" spans="2:5" x14ac:dyDescent="0.2">
      <c r="B450" s="2">
        <v>40194</v>
      </c>
      <c r="C450" t="s">
        <v>33</v>
      </c>
      <c r="D450" t="str">
        <f>TEXT(Table1[[#This Row],[PHA]],"mmm")</f>
        <v>Jan</v>
      </c>
      <c r="E450" t="str">
        <f>TEXT(Table1[[#This Row],[PHA]],"YYYY")</f>
        <v>2010</v>
      </c>
    </row>
    <row r="451" spans="2:5" x14ac:dyDescent="0.2">
      <c r="B451" s="2">
        <v>40195</v>
      </c>
      <c r="C451" t="s">
        <v>29</v>
      </c>
      <c r="D451" t="str">
        <f>TEXT(Table1[[#This Row],[PHA]],"mmm")</f>
        <v>Jan</v>
      </c>
      <c r="E451" t="str">
        <f>TEXT(Table1[[#This Row],[PHA]],"YYYY")</f>
        <v>2010</v>
      </c>
    </row>
    <row r="452" spans="2:5" x14ac:dyDescent="0.2">
      <c r="B452" s="2">
        <v>40195</v>
      </c>
      <c r="C452" t="s">
        <v>31</v>
      </c>
      <c r="D452" t="str">
        <f>TEXT(Table1[[#This Row],[PHA]],"mmm")</f>
        <v>Jan</v>
      </c>
      <c r="E452" t="str">
        <f>TEXT(Table1[[#This Row],[PHA]],"YYYY")</f>
        <v>2010</v>
      </c>
    </row>
    <row r="453" spans="2:5" x14ac:dyDescent="0.2">
      <c r="B453" s="2">
        <v>40196</v>
      </c>
      <c r="C453" t="s">
        <v>33</v>
      </c>
      <c r="D453" t="str">
        <f>TEXT(Table1[[#This Row],[PHA]],"mmm")</f>
        <v>Jan</v>
      </c>
      <c r="E453" t="str">
        <f>TEXT(Table1[[#This Row],[PHA]],"YYYY")</f>
        <v>2010</v>
      </c>
    </row>
    <row r="454" spans="2:5" x14ac:dyDescent="0.2">
      <c r="B454" s="2">
        <v>40197</v>
      </c>
      <c r="C454" t="s">
        <v>12</v>
      </c>
      <c r="D454" t="str">
        <f>TEXT(Table1[[#This Row],[PHA]],"mmm")</f>
        <v>Jan</v>
      </c>
      <c r="E454" t="str">
        <f>TEXT(Table1[[#This Row],[PHA]],"YYYY")</f>
        <v>2010</v>
      </c>
    </row>
    <row r="455" spans="2:5" x14ac:dyDescent="0.2">
      <c r="B455" s="2">
        <v>40197</v>
      </c>
      <c r="C455" t="s">
        <v>38</v>
      </c>
      <c r="D455" t="str">
        <f>TEXT(Table1[[#This Row],[PHA]],"mmm")</f>
        <v>Jan</v>
      </c>
      <c r="E455" t="str">
        <f>TEXT(Table1[[#This Row],[PHA]],"YYYY")</f>
        <v>2010</v>
      </c>
    </row>
    <row r="456" spans="2:5" x14ac:dyDescent="0.2">
      <c r="B456" s="2">
        <v>40197</v>
      </c>
      <c r="C456" t="s">
        <v>29</v>
      </c>
      <c r="D456" t="str">
        <f>TEXT(Table1[[#This Row],[PHA]],"mmm")</f>
        <v>Jan</v>
      </c>
      <c r="E456" t="str">
        <f>TEXT(Table1[[#This Row],[PHA]],"YYYY")</f>
        <v>2010</v>
      </c>
    </row>
    <row r="457" spans="2:5" x14ac:dyDescent="0.2">
      <c r="B457" s="2">
        <v>40197</v>
      </c>
      <c r="C457" t="s">
        <v>27</v>
      </c>
      <c r="D457" t="str">
        <f>TEXT(Table1[[#This Row],[PHA]],"mmm")</f>
        <v>Jan</v>
      </c>
      <c r="E457" t="str">
        <f>TEXT(Table1[[#This Row],[PHA]],"YYYY")</f>
        <v>2010</v>
      </c>
    </row>
    <row r="458" spans="2:5" x14ac:dyDescent="0.2">
      <c r="B458" s="2">
        <v>40197</v>
      </c>
      <c r="C458" t="s">
        <v>34</v>
      </c>
      <c r="D458" t="str">
        <f>TEXT(Table1[[#This Row],[PHA]],"mmm")</f>
        <v>Jan</v>
      </c>
      <c r="E458" t="str">
        <f>TEXT(Table1[[#This Row],[PHA]],"YYYY")</f>
        <v>2010</v>
      </c>
    </row>
    <row r="459" spans="2:5" x14ac:dyDescent="0.2">
      <c r="B459" s="2">
        <v>40197</v>
      </c>
      <c r="C459" t="s">
        <v>34</v>
      </c>
      <c r="D459" t="str">
        <f>TEXT(Table1[[#This Row],[PHA]],"mmm")</f>
        <v>Jan</v>
      </c>
      <c r="E459" t="str">
        <f>TEXT(Table1[[#This Row],[PHA]],"YYYY")</f>
        <v>2010</v>
      </c>
    </row>
    <row r="460" spans="2:5" x14ac:dyDescent="0.2">
      <c r="B460" s="2">
        <v>40198</v>
      </c>
      <c r="C460" t="s">
        <v>30</v>
      </c>
      <c r="D460" t="str">
        <f>TEXT(Table1[[#This Row],[PHA]],"mmm")</f>
        <v>Jan</v>
      </c>
      <c r="E460" t="str">
        <f>TEXT(Table1[[#This Row],[PHA]],"YYYY")</f>
        <v>2010</v>
      </c>
    </row>
    <row r="461" spans="2:5" x14ac:dyDescent="0.2">
      <c r="B461" s="2">
        <v>40198</v>
      </c>
      <c r="C461" t="s">
        <v>31</v>
      </c>
      <c r="D461" t="str">
        <f>TEXT(Table1[[#This Row],[PHA]],"mmm")</f>
        <v>Jan</v>
      </c>
      <c r="E461" t="str">
        <f>TEXT(Table1[[#This Row],[PHA]],"YYYY")</f>
        <v>2010</v>
      </c>
    </row>
    <row r="462" spans="2:5" x14ac:dyDescent="0.2">
      <c r="B462" s="2">
        <v>40198</v>
      </c>
      <c r="C462" t="s">
        <v>27</v>
      </c>
      <c r="D462" t="str">
        <f>TEXT(Table1[[#This Row],[PHA]],"mmm")</f>
        <v>Jan</v>
      </c>
      <c r="E462" t="str">
        <f>TEXT(Table1[[#This Row],[PHA]],"YYYY")</f>
        <v>2010</v>
      </c>
    </row>
    <row r="463" spans="2:5" x14ac:dyDescent="0.2">
      <c r="B463" s="2">
        <v>40198</v>
      </c>
      <c r="C463" t="s">
        <v>33</v>
      </c>
      <c r="D463" t="str">
        <f>TEXT(Table1[[#This Row],[PHA]],"mmm")</f>
        <v>Jan</v>
      </c>
      <c r="E463" t="str">
        <f>TEXT(Table1[[#This Row],[PHA]],"YYYY")</f>
        <v>2010</v>
      </c>
    </row>
    <row r="464" spans="2:5" x14ac:dyDescent="0.2">
      <c r="B464" s="2">
        <v>40198</v>
      </c>
      <c r="C464" t="s">
        <v>33</v>
      </c>
      <c r="D464" t="str">
        <f>TEXT(Table1[[#This Row],[PHA]],"mmm")</f>
        <v>Jan</v>
      </c>
      <c r="E464" t="str">
        <f>TEXT(Table1[[#This Row],[PHA]],"YYYY")</f>
        <v>2010</v>
      </c>
    </row>
    <row r="465" spans="2:5" x14ac:dyDescent="0.2">
      <c r="B465" s="2">
        <v>40199</v>
      </c>
      <c r="C465" t="s">
        <v>46</v>
      </c>
      <c r="D465" t="str">
        <f>TEXT(Table1[[#This Row],[PHA]],"mmm")</f>
        <v>Jan</v>
      </c>
      <c r="E465" t="str">
        <f>TEXT(Table1[[#This Row],[PHA]],"YYYY")</f>
        <v>2010</v>
      </c>
    </row>
    <row r="466" spans="2:5" x14ac:dyDescent="0.2">
      <c r="B466" s="2">
        <v>40199</v>
      </c>
      <c r="C466" t="s">
        <v>29</v>
      </c>
      <c r="D466" t="str">
        <f>TEXT(Table1[[#This Row],[PHA]],"mmm")</f>
        <v>Jan</v>
      </c>
      <c r="E466" t="str">
        <f>TEXT(Table1[[#This Row],[PHA]],"YYYY")</f>
        <v>2010</v>
      </c>
    </row>
    <row r="467" spans="2:5" x14ac:dyDescent="0.2">
      <c r="B467" s="2">
        <v>40199</v>
      </c>
      <c r="C467" t="s">
        <v>27</v>
      </c>
      <c r="D467" t="str">
        <f>TEXT(Table1[[#This Row],[PHA]],"mmm")</f>
        <v>Jan</v>
      </c>
      <c r="E467" t="str">
        <f>TEXT(Table1[[#This Row],[PHA]],"YYYY")</f>
        <v>2010</v>
      </c>
    </row>
    <row r="468" spans="2:5" x14ac:dyDescent="0.2">
      <c r="B468" s="2">
        <v>40199</v>
      </c>
      <c r="C468" t="s">
        <v>33</v>
      </c>
      <c r="D468" t="str">
        <f>TEXT(Table1[[#This Row],[PHA]],"mmm")</f>
        <v>Jan</v>
      </c>
      <c r="E468" t="str">
        <f>TEXT(Table1[[#This Row],[PHA]],"YYYY")</f>
        <v>2010</v>
      </c>
    </row>
    <row r="469" spans="2:5" x14ac:dyDescent="0.2">
      <c r="B469" s="2">
        <v>40201</v>
      </c>
      <c r="C469" t="s">
        <v>36</v>
      </c>
      <c r="D469" t="str">
        <f>TEXT(Table1[[#This Row],[PHA]],"mmm")</f>
        <v>Jan</v>
      </c>
      <c r="E469" t="str">
        <f>TEXT(Table1[[#This Row],[PHA]],"YYYY")</f>
        <v>2010</v>
      </c>
    </row>
    <row r="470" spans="2:5" x14ac:dyDescent="0.2">
      <c r="B470" s="2">
        <v>40201</v>
      </c>
      <c r="C470" t="s">
        <v>36</v>
      </c>
      <c r="D470" t="str">
        <f>TEXT(Table1[[#This Row],[PHA]],"mmm")</f>
        <v>Jan</v>
      </c>
      <c r="E470" t="str">
        <f>TEXT(Table1[[#This Row],[PHA]],"YYYY")</f>
        <v>2010</v>
      </c>
    </row>
    <row r="471" spans="2:5" x14ac:dyDescent="0.2">
      <c r="B471" s="2">
        <v>40201</v>
      </c>
      <c r="C471" t="s">
        <v>36</v>
      </c>
      <c r="D471" t="str">
        <f>TEXT(Table1[[#This Row],[PHA]],"mmm")</f>
        <v>Jan</v>
      </c>
      <c r="E471" t="str">
        <f>TEXT(Table1[[#This Row],[PHA]],"YYYY")</f>
        <v>2010</v>
      </c>
    </row>
    <row r="472" spans="2:5" x14ac:dyDescent="0.2">
      <c r="B472" s="2">
        <v>40201</v>
      </c>
      <c r="C472" t="s">
        <v>30</v>
      </c>
      <c r="D472" t="str">
        <f>TEXT(Table1[[#This Row],[PHA]],"mmm")</f>
        <v>Jan</v>
      </c>
      <c r="E472" t="str">
        <f>TEXT(Table1[[#This Row],[PHA]],"YYYY")</f>
        <v>2010</v>
      </c>
    </row>
    <row r="473" spans="2:5" x14ac:dyDescent="0.2">
      <c r="B473" s="2">
        <v>40201</v>
      </c>
      <c r="C473" t="s">
        <v>5</v>
      </c>
      <c r="D473" t="str">
        <f>TEXT(Table1[[#This Row],[PHA]],"mmm")</f>
        <v>Jan</v>
      </c>
      <c r="E473" t="str">
        <f>TEXT(Table1[[#This Row],[PHA]],"YYYY")</f>
        <v>2010</v>
      </c>
    </row>
    <row r="474" spans="2:5" x14ac:dyDescent="0.2">
      <c r="B474" s="2">
        <v>40201</v>
      </c>
      <c r="C474" t="s">
        <v>20</v>
      </c>
      <c r="D474" t="str">
        <f>TEXT(Table1[[#This Row],[PHA]],"mmm")</f>
        <v>Jan</v>
      </c>
      <c r="E474" t="str">
        <f>TEXT(Table1[[#This Row],[PHA]],"YYYY")</f>
        <v>2010</v>
      </c>
    </row>
    <row r="475" spans="2:5" x14ac:dyDescent="0.2">
      <c r="B475" s="2">
        <v>40202</v>
      </c>
      <c r="C475" t="s">
        <v>36</v>
      </c>
      <c r="D475" t="str">
        <f>TEXT(Table1[[#This Row],[PHA]],"mmm")</f>
        <v>Jan</v>
      </c>
      <c r="E475" t="str">
        <f>TEXT(Table1[[#This Row],[PHA]],"YYYY")</f>
        <v>2010</v>
      </c>
    </row>
    <row r="476" spans="2:5" x14ac:dyDescent="0.2">
      <c r="B476" s="2">
        <v>40202</v>
      </c>
      <c r="C476" t="s">
        <v>36</v>
      </c>
      <c r="D476" t="str">
        <f>TEXT(Table1[[#This Row],[PHA]],"mmm")</f>
        <v>Jan</v>
      </c>
      <c r="E476" t="str">
        <f>TEXT(Table1[[#This Row],[PHA]],"YYYY")</f>
        <v>2010</v>
      </c>
    </row>
    <row r="477" spans="2:5" x14ac:dyDescent="0.2">
      <c r="B477" s="2">
        <v>40202</v>
      </c>
      <c r="C477" t="s">
        <v>13</v>
      </c>
      <c r="D477" t="str">
        <f>TEXT(Table1[[#This Row],[PHA]],"mmm")</f>
        <v>Jan</v>
      </c>
      <c r="E477" t="str">
        <f>TEXT(Table1[[#This Row],[PHA]],"YYYY")</f>
        <v>2010</v>
      </c>
    </row>
    <row r="478" spans="2:5" x14ac:dyDescent="0.2">
      <c r="B478" s="2">
        <v>40202</v>
      </c>
      <c r="C478" t="s">
        <v>18</v>
      </c>
      <c r="D478" t="str">
        <f>TEXT(Table1[[#This Row],[PHA]],"mmm")</f>
        <v>Jan</v>
      </c>
      <c r="E478" t="str">
        <f>TEXT(Table1[[#This Row],[PHA]],"YYYY")</f>
        <v>2010</v>
      </c>
    </row>
    <row r="479" spans="2:5" x14ac:dyDescent="0.2">
      <c r="B479" s="2">
        <v>40202</v>
      </c>
      <c r="C479" t="s">
        <v>46</v>
      </c>
      <c r="D479" t="str">
        <f>TEXT(Table1[[#This Row],[PHA]],"mmm")</f>
        <v>Jan</v>
      </c>
      <c r="E479" t="str">
        <f>TEXT(Table1[[#This Row],[PHA]],"YYYY")</f>
        <v>2010</v>
      </c>
    </row>
    <row r="480" spans="2:5" x14ac:dyDescent="0.2">
      <c r="B480" s="2">
        <v>40202</v>
      </c>
      <c r="C480" t="s">
        <v>38</v>
      </c>
      <c r="D480" t="str">
        <f>TEXT(Table1[[#This Row],[PHA]],"mmm")</f>
        <v>Jan</v>
      </c>
      <c r="E480" t="str">
        <f>TEXT(Table1[[#This Row],[PHA]],"YYYY")</f>
        <v>2010</v>
      </c>
    </row>
    <row r="481" spans="2:5" x14ac:dyDescent="0.2">
      <c r="B481" s="2">
        <v>40202</v>
      </c>
      <c r="C481" t="s">
        <v>38</v>
      </c>
      <c r="D481" t="str">
        <f>TEXT(Table1[[#This Row],[PHA]],"mmm")</f>
        <v>Jan</v>
      </c>
      <c r="E481" t="str">
        <f>TEXT(Table1[[#This Row],[PHA]],"YYYY")</f>
        <v>2010</v>
      </c>
    </row>
    <row r="482" spans="2:5" x14ac:dyDescent="0.2">
      <c r="B482" s="2">
        <v>40202</v>
      </c>
      <c r="C482" t="s">
        <v>27</v>
      </c>
      <c r="D482" t="str">
        <f>TEXT(Table1[[#This Row],[PHA]],"mmm")</f>
        <v>Jan</v>
      </c>
      <c r="E482" t="str">
        <f>TEXT(Table1[[#This Row],[PHA]],"YYYY")</f>
        <v>2010</v>
      </c>
    </row>
    <row r="483" spans="2:5" x14ac:dyDescent="0.2">
      <c r="B483" s="2">
        <v>40202</v>
      </c>
      <c r="C483" t="s">
        <v>6</v>
      </c>
      <c r="D483" t="str">
        <f>TEXT(Table1[[#This Row],[PHA]],"mmm")</f>
        <v>Jan</v>
      </c>
      <c r="E483" t="str">
        <f>TEXT(Table1[[#This Row],[PHA]],"YYYY")</f>
        <v>2010</v>
      </c>
    </row>
    <row r="484" spans="2:5" x14ac:dyDescent="0.2">
      <c r="B484" s="2">
        <v>40202</v>
      </c>
      <c r="C484" t="s">
        <v>5</v>
      </c>
      <c r="D484" t="str">
        <f>TEXT(Table1[[#This Row],[PHA]],"mmm")</f>
        <v>Jan</v>
      </c>
      <c r="E484" t="str">
        <f>TEXT(Table1[[#This Row],[PHA]],"YYYY")</f>
        <v>2010</v>
      </c>
    </row>
    <row r="485" spans="2:5" x14ac:dyDescent="0.2">
      <c r="B485" s="2">
        <v>40203</v>
      </c>
      <c r="C485" t="s">
        <v>5</v>
      </c>
      <c r="D485" t="str">
        <f>TEXT(Table1[[#This Row],[PHA]],"mmm")</f>
        <v>Jan</v>
      </c>
      <c r="E485" t="str">
        <f>TEXT(Table1[[#This Row],[PHA]],"YYYY")</f>
        <v>2010</v>
      </c>
    </row>
    <row r="486" spans="2:5" x14ac:dyDescent="0.2">
      <c r="B486" s="2">
        <v>40204</v>
      </c>
      <c r="C486" t="s">
        <v>36</v>
      </c>
      <c r="D486" t="str">
        <f>TEXT(Table1[[#This Row],[PHA]],"mmm")</f>
        <v>Jan</v>
      </c>
      <c r="E486" t="str">
        <f>TEXT(Table1[[#This Row],[PHA]],"YYYY")</f>
        <v>2010</v>
      </c>
    </row>
    <row r="487" spans="2:5" x14ac:dyDescent="0.2">
      <c r="B487" s="2">
        <v>40211</v>
      </c>
      <c r="C487" t="s">
        <v>38</v>
      </c>
      <c r="D487" t="str">
        <f>TEXT(Table1[[#This Row],[PHA]],"mmm")</f>
        <v>Feb</v>
      </c>
      <c r="E487" t="str">
        <f>TEXT(Table1[[#This Row],[PHA]],"YYYY")</f>
        <v>2010</v>
      </c>
    </row>
    <row r="488" spans="2:5" x14ac:dyDescent="0.2">
      <c r="B488" s="2">
        <v>40212</v>
      </c>
      <c r="C488" t="s">
        <v>31</v>
      </c>
      <c r="D488" t="str">
        <f>TEXT(Table1[[#This Row],[PHA]],"mmm")</f>
        <v>Feb</v>
      </c>
      <c r="E488" t="str">
        <f>TEXT(Table1[[#This Row],[PHA]],"YYYY")</f>
        <v>2010</v>
      </c>
    </row>
    <row r="489" spans="2:5" x14ac:dyDescent="0.2">
      <c r="B489" s="2">
        <v>40215</v>
      </c>
      <c r="C489" t="s">
        <v>1</v>
      </c>
      <c r="D489" t="str">
        <f>TEXT(Table1[[#This Row],[PHA]],"mmm")</f>
        <v>Feb</v>
      </c>
      <c r="E489" t="str">
        <f>TEXT(Table1[[#This Row],[PHA]],"YYYY")</f>
        <v>2010</v>
      </c>
    </row>
    <row r="490" spans="2:5" x14ac:dyDescent="0.2">
      <c r="B490" s="2">
        <v>40215</v>
      </c>
      <c r="C490" t="s">
        <v>36</v>
      </c>
      <c r="D490" t="str">
        <f>TEXT(Table1[[#This Row],[PHA]],"mmm")</f>
        <v>Feb</v>
      </c>
      <c r="E490" t="str">
        <f>TEXT(Table1[[#This Row],[PHA]],"YYYY")</f>
        <v>2010</v>
      </c>
    </row>
    <row r="491" spans="2:5" x14ac:dyDescent="0.2">
      <c r="B491" s="2">
        <v>40215</v>
      </c>
      <c r="C491" t="s">
        <v>6</v>
      </c>
      <c r="D491" t="str">
        <f>TEXT(Table1[[#This Row],[PHA]],"mmm")</f>
        <v>Feb</v>
      </c>
      <c r="E491" t="str">
        <f>TEXT(Table1[[#This Row],[PHA]],"YYYY")</f>
        <v>2010</v>
      </c>
    </row>
    <row r="492" spans="2:5" x14ac:dyDescent="0.2">
      <c r="B492" s="2">
        <v>40215</v>
      </c>
      <c r="C492" t="s">
        <v>20</v>
      </c>
      <c r="D492" t="str">
        <f>TEXT(Table1[[#This Row],[PHA]],"mmm")</f>
        <v>Feb</v>
      </c>
      <c r="E492" t="str">
        <f>TEXT(Table1[[#This Row],[PHA]],"YYYY")</f>
        <v>2010</v>
      </c>
    </row>
    <row r="493" spans="2:5" x14ac:dyDescent="0.2">
      <c r="B493" s="2">
        <v>40216</v>
      </c>
      <c r="C493" t="s">
        <v>1</v>
      </c>
      <c r="D493" t="str">
        <f>TEXT(Table1[[#This Row],[PHA]],"mmm")</f>
        <v>Feb</v>
      </c>
      <c r="E493" t="str">
        <f>TEXT(Table1[[#This Row],[PHA]],"YYYY")</f>
        <v>2010</v>
      </c>
    </row>
    <row r="494" spans="2:5" x14ac:dyDescent="0.2">
      <c r="B494" s="2">
        <v>40216</v>
      </c>
      <c r="C494" t="s">
        <v>1</v>
      </c>
      <c r="D494" t="str">
        <f>TEXT(Table1[[#This Row],[PHA]],"mmm")</f>
        <v>Feb</v>
      </c>
      <c r="E494" t="str">
        <f>TEXT(Table1[[#This Row],[PHA]],"YYYY")</f>
        <v>2010</v>
      </c>
    </row>
    <row r="495" spans="2:5" x14ac:dyDescent="0.2">
      <c r="B495" s="2">
        <v>40221</v>
      </c>
      <c r="C495" t="s">
        <v>36</v>
      </c>
      <c r="D495" t="str">
        <f>TEXT(Table1[[#This Row],[PHA]],"mmm")</f>
        <v>Feb</v>
      </c>
      <c r="E495" t="str">
        <f>TEXT(Table1[[#This Row],[PHA]],"YYYY")</f>
        <v>2010</v>
      </c>
    </row>
    <row r="496" spans="2:5" x14ac:dyDescent="0.2">
      <c r="B496" s="2">
        <v>40221</v>
      </c>
      <c r="C496" t="s">
        <v>29</v>
      </c>
      <c r="D496" t="str">
        <f>TEXT(Table1[[#This Row],[PHA]],"mmm")</f>
        <v>Feb</v>
      </c>
      <c r="E496" t="str">
        <f>TEXT(Table1[[#This Row],[PHA]],"YYYY")</f>
        <v>2010</v>
      </c>
    </row>
    <row r="497" spans="2:5" x14ac:dyDescent="0.2">
      <c r="B497" s="2">
        <v>40229</v>
      </c>
      <c r="C497" t="s">
        <v>36</v>
      </c>
      <c r="D497" t="str">
        <f>TEXT(Table1[[#This Row],[PHA]],"mmm")</f>
        <v>Feb</v>
      </c>
      <c r="E497" t="str">
        <f>TEXT(Table1[[#This Row],[PHA]],"YYYY")</f>
        <v>2010</v>
      </c>
    </row>
    <row r="498" spans="2:5" x14ac:dyDescent="0.2">
      <c r="B498" s="2">
        <v>40229</v>
      </c>
      <c r="C498" t="s">
        <v>46</v>
      </c>
      <c r="D498" t="str">
        <f>TEXT(Table1[[#This Row],[PHA]],"mmm")</f>
        <v>Feb</v>
      </c>
      <c r="E498" t="str">
        <f>TEXT(Table1[[#This Row],[PHA]],"YYYY")</f>
        <v>2010</v>
      </c>
    </row>
    <row r="499" spans="2:5" x14ac:dyDescent="0.2">
      <c r="B499" s="2">
        <v>40229</v>
      </c>
      <c r="C499" t="s">
        <v>29</v>
      </c>
      <c r="D499" t="str">
        <f>TEXT(Table1[[#This Row],[PHA]],"mmm")</f>
        <v>Feb</v>
      </c>
      <c r="E499" t="str">
        <f>TEXT(Table1[[#This Row],[PHA]],"YYYY")</f>
        <v>2010</v>
      </c>
    </row>
    <row r="500" spans="2:5" x14ac:dyDescent="0.2">
      <c r="B500" s="2">
        <v>40229</v>
      </c>
      <c r="C500" t="s">
        <v>29</v>
      </c>
      <c r="D500" t="str">
        <f>TEXT(Table1[[#This Row],[PHA]],"mmm")</f>
        <v>Feb</v>
      </c>
      <c r="E500" t="str">
        <f>TEXT(Table1[[#This Row],[PHA]],"YYYY")</f>
        <v>2010</v>
      </c>
    </row>
    <row r="501" spans="2:5" x14ac:dyDescent="0.2">
      <c r="B501" s="2">
        <v>40229</v>
      </c>
      <c r="C501" t="s">
        <v>29</v>
      </c>
      <c r="D501" t="str">
        <f>TEXT(Table1[[#This Row],[PHA]],"mmm")</f>
        <v>Feb</v>
      </c>
      <c r="E501" t="str">
        <f>TEXT(Table1[[#This Row],[PHA]],"YYYY")</f>
        <v>2010</v>
      </c>
    </row>
    <row r="502" spans="2:5" x14ac:dyDescent="0.2">
      <c r="B502" s="2">
        <v>40229</v>
      </c>
      <c r="C502" t="s">
        <v>29</v>
      </c>
      <c r="D502" t="str">
        <f>TEXT(Table1[[#This Row],[PHA]],"mmm")</f>
        <v>Feb</v>
      </c>
      <c r="E502" t="str">
        <f>TEXT(Table1[[#This Row],[PHA]],"YYYY")</f>
        <v>2010</v>
      </c>
    </row>
    <row r="503" spans="2:5" x14ac:dyDescent="0.2">
      <c r="B503" s="2">
        <v>40229</v>
      </c>
      <c r="C503" t="s">
        <v>27</v>
      </c>
      <c r="D503" t="str">
        <f>TEXT(Table1[[#This Row],[PHA]],"mmm")</f>
        <v>Feb</v>
      </c>
      <c r="E503" t="str">
        <f>TEXT(Table1[[#This Row],[PHA]],"YYYY")</f>
        <v>2010</v>
      </c>
    </row>
    <row r="504" spans="2:5" x14ac:dyDescent="0.2">
      <c r="B504" s="2">
        <v>40229</v>
      </c>
      <c r="C504" t="s">
        <v>27</v>
      </c>
      <c r="D504" t="str">
        <f>TEXT(Table1[[#This Row],[PHA]],"mmm")</f>
        <v>Feb</v>
      </c>
      <c r="E504" t="str">
        <f>TEXT(Table1[[#This Row],[PHA]],"YYYY")</f>
        <v>2010</v>
      </c>
    </row>
    <row r="505" spans="2:5" x14ac:dyDescent="0.2">
      <c r="B505" s="2">
        <v>40229</v>
      </c>
      <c r="C505" t="s">
        <v>27</v>
      </c>
      <c r="D505" t="str">
        <f>TEXT(Table1[[#This Row],[PHA]],"mmm")</f>
        <v>Feb</v>
      </c>
      <c r="E505" t="str">
        <f>TEXT(Table1[[#This Row],[PHA]],"YYYY")</f>
        <v>2010</v>
      </c>
    </row>
    <row r="506" spans="2:5" x14ac:dyDescent="0.2">
      <c r="B506" s="2">
        <v>40229</v>
      </c>
      <c r="C506" t="s">
        <v>27</v>
      </c>
      <c r="D506" t="str">
        <f>TEXT(Table1[[#This Row],[PHA]],"mmm")</f>
        <v>Feb</v>
      </c>
      <c r="E506" t="str">
        <f>TEXT(Table1[[#This Row],[PHA]],"YYYY")</f>
        <v>2010</v>
      </c>
    </row>
    <row r="507" spans="2:5" x14ac:dyDescent="0.2">
      <c r="B507" s="2">
        <v>40229</v>
      </c>
      <c r="C507" t="s">
        <v>27</v>
      </c>
      <c r="D507" t="str">
        <f>TEXT(Table1[[#This Row],[PHA]],"mmm")</f>
        <v>Feb</v>
      </c>
      <c r="E507" t="str">
        <f>TEXT(Table1[[#This Row],[PHA]],"YYYY")</f>
        <v>2010</v>
      </c>
    </row>
    <row r="508" spans="2:5" x14ac:dyDescent="0.2">
      <c r="B508" s="2">
        <v>40229</v>
      </c>
      <c r="C508" t="s">
        <v>33</v>
      </c>
      <c r="D508" t="str">
        <f>TEXT(Table1[[#This Row],[PHA]],"mmm")</f>
        <v>Feb</v>
      </c>
      <c r="E508" t="str">
        <f>TEXT(Table1[[#This Row],[PHA]],"YYYY")</f>
        <v>2010</v>
      </c>
    </row>
    <row r="509" spans="2:5" x14ac:dyDescent="0.2">
      <c r="B509" s="2">
        <v>40229</v>
      </c>
      <c r="C509" t="s">
        <v>33</v>
      </c>
      <c r="D509" t="str">
        <f>TEXT(Table1[[#This Row],[PHA]],"mmm")</f>
        <v>Feb</v>
      </c>
      <c r="E509" t="str">
        <f>TEXT(Table1[[#This Row],[PHA]],"YYYY")</f>
        <v>2010</v>
      </c>
    </row>
    <row r="510" spans="2:5" x14ac:dyDescent="0.2">
      <c r="B510" s="2">
        <v>40229</v>
      </c>
      <c r="C510" t="s">
        <v>33</v>
      </c>
      <c r="D510" t="str">
        <f>TEXT(Table1[[#This Row],[PHA]],"mmm")</f>
        <v>Feb</v>
      </c>
      <c r="E510" t="str">
        <f>TEXT(Table1[[#This Row],[PHA]],"YYYY")</f>
        <v>2010</v>
      </c>
    </row>
    <row r="511" spans="2:5" x14ac:dyDescent="0.2">
      <c r="B511" s="2">
        <v>40230</v>
      </c>
      <c r="C511" t="s">
        <v>31</v>
      </c>
      <c r="D511" t="str">
        <f>TEXT(Table1[[#This Row],[PHA]],"mmm")</f>
        <v>Feb</v>
      </c>
      <c r="E511" t="str">
        <f>TEXT(Table1[[#This Row],[PHA]],"YYYY")</f>
        <v>2010</v>
      </c>
    </row>
    <row r="512" spans="2:5" x14ac:dyDescent="0.2">
      <c r="B512" s="2">
        <v>40230</v>
      </c>
      <c r="C512" t="s">
        <v>32</v>
      </c>
      <c r="D512" t="str">
        <f>TEXT(Table1[[#This Row],[PHA]],"mmm")</f>
        <v>Feb</v>
      </c>
      <c r="E512" t="str">
        <f>TEXT(Table1[[#This Row],[PHA]],"YYYY")</f>
        <v>2010</v>
      </c>
    </row>
    <row r="513" spans="2:5" x14ac:dyDescent="0.2">
      <c r="B513" s="2">
        <v>40230</v>
      </c>
      <c r="C513" t="s">
        <v>27</v>
      </c>
      <c r="D513" t="str">
        <f>TEXT(Table1[[#This Row],[PHA]],"mmm")</f>
        <v>Feb</v>
      </c>
      <c r="E513" t="str">
        <f>TEXT(Table1[[#This Row],[PHA]],"YYYY")</f>
        <v>2010</v>
      </c>
    </row>
    <row r="514" spans="2:5" x14ac:dyDescent="0.2">
      <c r="B514" s="2">
        <v>40230</v>
      </c>
      <c r="C514" t="s">
        <v>27</v>
      </c>
      <c r="D514" t="str">
        <f>TEXT(Table1[[#This Row],[PHA]],"mmm")</f>
        <v>Feb</v>
      </c>
      <c r="E514" t="str">
        <f>TEXT(Table1[[#This Row],[PHA]],"YYYY")</f>
        <v>2010</v>
      </c>
    </row>
    <row r="515" spans="2:5" x14ac:dyDescent="0.2">
      <c r="B515" s="2">
        <v>40230</v>
      </c>
      <c r="C515" t="s">
        <v>33</v>
      </c>
      <c r="D515" t="str">
        <f>TEXT(Table1[[#This Row],[PHA]],"mmm")</f>
        <v>Feb</v>
      </c>
      <c r="E515" t="str">
        <f>TEXT(Table1[[#This Row],[PHA]],"YYYY")</f>
        <v>2010</v>
      </c>
    </row>
    <row r="516" spans="2:5" x14ac:dyDescent="0.2">
      <c r="B516" s="2">
        <v>40230</v>
      </c>
      <c r="C516" t="s">
        <v>33</v>
      </c>
      <c r="D516" t="str">
        <f>TEXT(Table1[[#This Row],[PHA]],"mmm")</f>
        <v>Feb</v>
      </c>
      <c r="E516" t="str">
        <f>TEXT(Table1[[#This Row],[PHA]],"YYYY")</f>
        <v>2010</v>
      </c>
    </row>
    <row r="517" spans="2:5" x14ac:dyDescent="0.2">
      <c r="B517" s="2">
        <v>40230</v>
      </c>
      <c r="C517" t="s">
        <v>33</v>
      </c>
      <c r="D517" t="str">
        <f>TEXT(Table1[[#This Row],[PHA]],"mmm")</f>
        <v>Feb</v>
      </c>
      <c r="E517" t="str">
        <f>TEXT(Table1[[#This Row],[PHA]],"YYYY")</f>
        <v>2010</v>
      </c>
    </row>
    <row r="518" spans="2:5" x14ac:dyDescent="0.2">
      <c r="B518" s="2">
        <v>40232</v>
      </c>
      <c r="C518" t="s">
        <v>29</v>
      </c>
      <c r="D518" t="str">
        <f>TEXT(Table1[[#This Row],[PHA]],"mmm")</f>
        <v>Feb</v>
      </c>
      <c r="E518" t="str">
        <f>TEXT(Table1[[#This Row],[PHA]],"YYYY")</f>
        <v>2010</v>
      </c>
    </row>
    <row r="519" spans="2:5" x14ac:dyDescent="0.2">
      <c r="B519" s="2">
        <v>40232</v>
      </c>
      <c r="C519" t="s">
        <v>27</v>
      </c>
      <c r="D519" t="str">
        <f>TEXT(Table1[[#This Row],[PHA]],"mmm")</f>
        <v>Feb</v>
      </c>
      <c r="E519" t="str">
        <f>TEXT(Table1[[#This Row],[PHA]],"YYYY")</f>
        <v>2010</v>
      </c>
    </row>
    <row r="520" spans="2:5" x14ac:dyDescent="0.2">
      <c r="B520" s="2">
        <v>40233</v>
      </c>
      <c r="C520" t="s">
        <v>45</v>
      </c>
      <c r="D520" t="str">
        <f>TEXT(Table1[[#This Row],[PHA]],"mmm")</f>
        <v>Feb</v>
      </c>
      <c r="E520" t="str">
        <f>TEXT(Table1[[#This Row],[PHA]],"YYYY")</f>
        <v>2010</v>
      </c>
    </row>
    <row r="521" spans="2:5" x14ac:dyDescent="0.2">
      <c r="B521" s="2">
        <v>40234</v>
      </c>
      <c r="C521" t="s">
        <v>29</v>
      </c>
      <c r="D521" t="str">
        <f>TEXT(Table1[[#This Row],[PHA]],"mmm")</f>
        <v>Feb</v>
      </c>
      <c r="E521" t="str">
        <f>TEXT(Table1[[#This Row],[PHA]],"YYYY")</f>
        <v>2010</v>
      </c>
    </row>
    <row r="522" spans="2:5" x14ac:dyDescent="0.2">
      <c r="B522" s="2">
        <v>40234</v>
      </c>
      <c r="C522" t="s">
        <v>27</v>
      </c>
      <c r="D522" t="str">
        <f>TEXT(Table1[[#This Row],[PHA]],"mmm")</f>
        <v>Feb</v>
      </c>
      <c r="E522" t="str">
        <f>TEXT(Table1[[#This Row],[PHA]],"YYYY")</f>
        <v>2010</v>
      </c>
    </row>
    <row r="523" spans="2:5" x14ac:dyDescent="0.2">
      <c r="B523" s="2">
        <v>40234</v>
      </c>
      <c r="C523" t="s">
        <v>27</v>
      </c>
      <c r="D523" t="str">
        <f>TEXT(Table1[[#This Row],[PHA]],"mmm")</f>
        <v>Feb</v>
      </c>
      <c r="E523" t="str">
        <f>TEXT(Table1[[#This Row],[PHA]],"YYYY")</f>
        <v>2010</v>
      </c>
    </row>
    <row r="524" spans="2:5" x14ac:dyDescent="0.2">
      <c r="B524" s="2">
        <v>40236</v>
      </c>
      <c r="C524" t="s">
        <v>36</v>
      </c>
      <c r="D524" t="str">
        <f>TEXT(Table1[[#This Row],[PHA]],"mmm")</f>
        <v>Feb</v>
      </c>
      <c r="E524" t="str">
        <f>TEXT(Table1[[#This Row],[PHA]],"YYYY")</f>
        <v>2010</v>
      </c>
    </row>
    <row r="525" spans="2:5" x14ac:dyDescent="0.2">
      <c r="B525" s="2">
        <v>40236</v>
      </c>
      <c r="C525" t="s">
        <v>46</v>
      </c>
      <c r="D525" t="str">
        <f>TEXT(Table1[[#This Row],[PHA]],"mmm")</f>
        <v>Feb</v>
      </c>
      <c r="E525" t="str">
        <f>TEXT(Table1[[#This Row],[PHA]],"YYYY")</f>
        <v>2010</v>
      </c>
    </row>
    <row r="526" spans="2:5" x14ac:dyDescent="0.2">
      <c r="B526" s="2">
        <v>40236</v>
      </c>
      <c r="C526" t="s">
        <v>46</v>
      </c>
      <c r="D526" t="str">
        <f>TEXT(Table1[[#This Row],[PHA]],"mmm")</f>
        <v>Feb</v>
      </c>
      <c r="E526" t="str">
        <f>TEXT(Table1[[#This Row],[PHA]],"YYYY")</f>
        <v>2010</v>
      </c>
    </row>
    <row r="527" spans="2:5" x14ac:dyDescent="0.2">
      <c r="B527" s="2">
        <v>40236</v>
      </c>
      <c r="C527" t="s">
        <v>38</v>
      </c>
      <c r="D527" t="str">
        <f>TEXT(Table1[[#This Row],[PHA]],"mmm")</f>
        <v>Feb</v>
      </c>
      <c r="E527" t="str">
        <f>TEXT(Table1[[#This Row],[PHA]],"YYYY")</f>
        <v>2010</v>
      </c>
    </row>
    <row r="528" spans="2:5" x14ac:dyDescent="0.2">
      <c r="B528" s="2">
        <v>40236</v>
      </c>
      <c r="C528" t="s">
        <v>38</v>
      </c>
      <c r="D528" t="str">
        <f>TEXT(Table1[[#This Row],[PHA]],"mmm")</f>
        <v>Feb</v>
      </c>
      <c r="E528" t="str">
        <f>TEXT(Table1[[#This Row],[PHA]],"YYYY")</f>
        <v>2010</v>
      </c>
    </row>
    <row r="529" spans="2:5" x14ac:dyDescent="0.2">
      <c r="B529" s="2">
        <v>40236</v>
      </c>
      <c r="C529" t="s">
        <v>38</v>
      </c>
      <c r="D529" t="str">
        <f>TEXT(Table1[[#This Row],[PHA]],"mmm")</f>
        <v>Feb</v>
      </c>
      <c r="E529" t="str">
        <f>TEXT(Table1[[#This Row],[PHA]],"YYYY")</f>
        <v>2010</v>
      </c>
    </row>
    <row r="530" spans="2:5" x14ac:dyDescent="0.2">
      <c r="B530" s="2">
        <v>40236</v>
      </c>
      <c r="C530" t="s">
        <v>38</v>
      </c>
      <c r="D530" t="str">
        <f>TEXT(Table1[[#This Row],[PHA]],"mmm")</f>
        <v>Feb</v>
      </c>
      <c r="E530" t="str">
        <f>TEXT(Table1[[#This Row],[PHA]],"YYYY")</f>
        <v>2010</v>
      </c>
    </row>
    <row r="531" spans="2:5" x14ac:dyDescent="0.2">
      <c r="B531" s="2">
        <v>40236</v>
      </c>
      <c r="C531" t="s">
        <v>38</v>
      </c>
      <c r="D531" t="str">
        <f>TEXT(Table1[[#This Row],[PHA]],"mmm")</f>
        <v>Feb</v>
      </c>
      <c r="E531" t="str">
        <f>TEXT(Table1[[#This Row],[PHA]],"YYYY")</f>
        <v>2010</v>
      </c>
    </row>
    <row r="532" spans="2:5" x14ac:dyDescent="0.2">
      <c r="B532" s="2">
        <v>40237</v>
      </c>
      <c r="C532" t="s">
        <v>36</v>
      </c>
      <c r="D532" t="str">
        <f>TEXT(Table1[[#This Row],[PHA]],"mmm")</f>
        <v>Feb</v>
      </c>
      <c r="E532" t="str">
        <f>TEXT(Table1[[#This Row],[PHA]],"YYYY")</f>
        <v>2010</v>
      </c>
    </row>
    <row r="533" spans="2:5" x14ac:dyDescent="0.2">
      <c r="B533" s="2">
        <v>40237</v>
      </c>
      <c r="C533" t="s">
        <v>36</v>
      </c>
      <c r="D533" t="str">
        <f>TEXT(Table1[[#This Row],[PHA]],"mmm")</f>
        <v>Feb</v>
      </c>
      <c r="E533" t="str">
        <f>TEXT(Table1[[#This Row],[PHA]],"YYYY")</f>
        <v>2010</v>
      </c>
    </row>
    <row r="534" spans="2:5" x14ac:dyDescent="0.2">
      <c r="B534" s="2">
        <v>40237</v>
      </c>
      <c r="C534" t="s">
        <v>46</v>
      </c>
      <c r="D534" t="str">
        <f>TEXT(Table1[[#This Row],[PHA]],"mmm")</f>
        <v>Feb</v>
      </c>
      <c r="E534" t="str">
        <f>TEXT(Table1[[#This Row],[PHA]],"YYYY")</f>
        <v>2010</v>
      </c>
    </row>
    <row r="535" spans="2:5" x14ac:dyDescent="0.2">
      <c r="B535" s="2">
        <v>40237</v>
      </c>
      <c r="C535" t="s">
        <v>38</v>
      </c>
      <c r="D535" t="str">
        <f>TEXT(Table1[[#This Row],[PHA]],"mmm")</f>
        <v>Feb</v>
      </c>
      <c r="E535" t="str">
        <f>TEXT(Table1[[#This Row],[PHA]],"YYYY")</f>
        <v>2010</v>
      </c>
    </row>
    <row r="536" spans="2:5" x14ac:dyDescent="0.2">
      <c r="B536" s="2">
        <v>40237</v>
      </c>
      <c r="C536" t="s">
        <v>39</v>
      </c>
      <c r="D536" t="str">
        <f>TEXT(Table1[[#This Row],[PHA]],"mmm")</f>
        <v>Feb</v>
      </c>
      <c r="E536" t="str">
        <f>TEXT(Table1[[#This Row],[PHA]],"YYYY")</f>
        <v>2010</v>
      </c>
    </row>
    <row r="537" spans="2:5" x14ac:dyDescent="0.2">
      <c r="B537" s="2">
        <v>40237</v>
      </c>
      <c r="C537" t="s">
        <v>39</v>
      </c>
      <c r="D537" t="str">
        <f>TEXT(Table1[[#This Row],[PHA]],"mmm")</f>
        <v>Feb</v>
      </c>
      <c r="E537" t="str">
        <f>TEXT(Table1[[#This Row],[PHA]],"YYYY")</f>
        <v>2010</v>
      </c>
    </row>
    <row r="538" spans="2:5" x14ac:dyDescent="0.2">
      <c r="B538" s="2">
        <v>40239</v>
      </c>
      <c r="C538" t="s">
        <v>1</v>
      </c>
      <c r="D538" t="str">
        <f>TEXT(Table1[[#This Row],[PHA]],"mmm")</f>
        <v>Mar</v>
      </c>
      <c r="E538" t="str">
        <f>TEXT(Table1[[#This Row],[PHA]],"YYYY")</f>
        <v>2010</v>
      </c>
    </row>
    <row r="539" spans="2:5" x14ac:dyDescent="0.2">
      <c r="B539" s="2">
        <v>40239</v>
      </c>
      <c r="C539" t="s">
        <v>6</v>
      </c>
      <c r="D539" t="str">
        <f>TEXT(Table1[[#This Row],[PHA]],"mmm")</f>
        <v>Mar</v>
      </c>
      <c r="E539" t="str">
        <f>TEXT(Table1[[#This Row],[PHA]],"YYYY")</f>
        <v>2010</v>
      </c>
    </row>
    <row r="540" spans="2:5" x14ac:dyDescent="0.2">
      <c r="B540" s="2">
        <v>40239</v>
      </c>
      <c r="C540" t="s">
        <v>6</v>
      </c>
      <c r="D540" t="str">
        <f>TEXT(Table1[[#This Row],[PHA]],"mmm")</f>
        <v>Mar</v>
      </c>
      <c r="E540" t="str">
        <f>TEXT(Table1[[#This Row],[PHA]],"YYYY")</f>
        <v>2010</v>
      </c>
    </row>
    <row r="541" spans="2:5" x14ac:dyDescent="0.2">
      <c r="B541" s="2">
        <v>40239</v>
      </c>
      <c r="C541" t="s">
        <v>6</v>
      </c>
      <c r="D541" t="str">
        <f>TEXT(Table1[[#This Row],[PHA]],"mmm")</f>
        <v>Mar</v>
      </c>
      <c r="E541" t="str">
        <f>TEXT(Table1[[#This Row],[PHA]],"YYYY")</f>
        <v>2010</v>
      </c>
    </row>
    <row r="542" spans="2:5" x14ac:dyDescent="0.2">
      <c r="B542" s="2">
        <v>40239</v>
      </c>
      <c r="C542" t="s">
        <v>6</v>
      </c>
      <c r="D542" t="str">
        <f>TEXT(Table1[[#This Row],[PHA]],"mmm")</f>
        <v>Mar</v>
      </c>
      <c r="E542" t="str">
        <f>TEXT(Table1[[#This Row],[PHA]],"YYYY")</f>
        <v>2010</v>
      </c>
    </row>
    <row r="543" spans="2:5" x14ac:dyDescent="0.2">
      <c r="B543" s="2">
        <v>40239</v>
      </c>
      <c r="C543" t="s">
        <v>6</v>
      </c>
      <c r="D543" t="str">
        <f>TEXT(Table1[[#This Row],[PHA]],"mmm")</f>
        <v>Mar</v>
      </c>
      <c r="E543" t="str">
        <f>TEXT(Table1[[#This Row],[PHA]],"YYYY")</f>
        <v>2010</v>
      </c>
    </row>
    <row r="544" spans="2:5" x14ac:dyDescent="0.2">
      <c r="B544" s="2">
        <v>40239</v>
      </c>
      <c r="C544" t="s">
        <v>6</v>
      </c>
      <c r="D544" t="str">
        <f>TEXT(Table1[[#This Row],[PHA]],"mmm")</f>
        <v>Mar</v>
      </c>
      <c r="E544" t="str">
        <f>TEXT(Table1[[#This Row],[PHA]],"YYYY")</f>
        <v>2010</v>
      </c>
    </row>
    <row r="545" spans="2:5" x14ac:dyDescent="0.2">
      <c r="B545" s="2">
        <v>40239</v>
      </c>
      <c r="C545" t="s">
        <v>6</v>
      </c>
      <c r="D545" t="str">
        <f>TEXT(Table1[[#This Row],[PHA]],"mmm")</f>
        <v>Mar</v>
      </c>
      <c r="E545" t="str">
        <f>TEXT(Table1[[#This Row],[PHA]],"YYYY")</f>
        <v>2010</v>
      </c>
    </row>
    <row r="546" spans="2:5" x14ac:dyDescent="0.2">
      <c r="B546" s="2">
        <v>40239</v>
      </c>
      <c r="C546" t="s">
        <v>5</v>
      </c>
      <c r="D546" t="str">
        <f>TEXT(Table1[[#This Row],[PHA]],"mmm")</f>
        <v>Mar</v>
      </c>
      <c r="E546" t="str">
        <f>TEXT(Table1[[#This Row],[PHA]],"YYYY")</f>
        <v>2010</v>
      </c>
    </row>
    <row r="547" spans="2:5" x14ac:dyDescent="0.2">
      <c r="B547" s="2">
        <v>40239</v>
      </c>
      <c r="C547" t="s">
        <v>5</v>
      </c>
      <c r="D547" t="str">
        <f>TEXT(Table1[[#This Row],[PHA]],"mmm")</f>
        <v>Mar</v>
      </c>
      <c r="E547" t="str">
        <f>TEXT(Table1[[#This Row],[PHA]],"YYYY")</f>
        <v>2010</v>
      </c>
    </row>
    <row r="548" spans="2:5" x14ac:dyDescent="0.2">
      <c r="B548" s="2">
        <v>40241</v>
      </c>
      <c r="C548" t="s">
        <v>5</v>
      </c>
      <c r="D548" t="str">
        <f>TEXT(Table1[[#This Row],[PHA]],"mmm")</f>
        <v>Mar</v>
      </c>
      <c r="E548" t="str">
        <f>TEXT(Table1[[#This Row],[PHA]],"YYYY")</f>
        <v>2010</v>
      </c>
    </row>
    <row r="549" spans="2:5" x14ac:dyDescent="0.2">
      <c r="B549" s="2">
        <v>40241</v>
      </c>
      <c r="C549" t="s">
        <v>5</v>
      </c>
      <c r="D549" t="str">
        <f>TEXT(Table1[[#This Row],[PHA]],"mmm")</f>
        <v>Mar</v>
      </c>
      <c r="E549" t="str">
        <f>TEXT(Table1[[#This Row],[PHA]],"YYYY")</f>
        <v>2010</v>
      </c>
    </row>
    <row r="550" spans="2:5" x14ac:dyDescent="0.2">
      <c r="B550" s="2">
        <v>40249</v>
      </c>
      <c r="C550" t="s">
        <v>1</v>
      </c>
      <c r="D550" t="str">
        <f>TEXT(Table1[[#This Row],[PHA]],"mmm")</f>
        <v>Mar</v>
      </c>
      <c r="E550" t="str">
        <f>TEXT(Table1[[#This Row],[PHA]],"YYYY")</f>
        <v>2010</v>
      </c>
    </row>
    <row r="551" spans="2:5" x14ac:dyDescent="0.2">
      <c r="B551" s="2">
        <v>40249</v>
      </c>
      <c r="C551" t="s">
        <v>13</v>
      </c>
      <c r="D551" t="str">
        <f>TEXT(Table1[[#This Row],[PHA]],"mmm")</f>
        <v>Mar</v>
      </c>
      <c r="E551" t="str">
        <f>TEXT(Table1[[#This Row],[PHA]],"YYYY")</f>
        <v>2010</v>
      </c>
    </row>
    <row r="552" spans="2:5" x14ac:dyDescent="0.2">
      <c r="B552" s="2">
        <v>40249</v>
      </c>
      <c r="C552" t="s">
        <v>6</v>
      </c>
      <c r="D552" t="str">
        <f>TEXT(Table1[[#This Row],[PHA]],"mmm")</f>
        <v>Mar</v>
      </c>
      <c r="E552" t="str">
        <f>TEXT(Table1[[#This Row],[PHA]],"YYYY")</f>
        <v>2010</v>
      </c>
    </row>
    <row r="553" spans="2:5" x14ac:dyDescent="0.2">
      <c r="B553" s="2">
        <v>40249</v>
      </c>
      <c r="C553" t="s">
        <v>6</v>
      </c>
      <c r="D553" t="str">
        <f>TEXT(Table1[[#This Row],[PHA]],"mmm")</f>
        <v>Mar</v>
      </c>
      <c r="E553" t="str">
        <f>TEXT(Table1[[#This Row],[PHA]],"YYYY")</f>
        <v>2010</v>
      </c>
    </row>
    <row r="554" spans="2:5" x14ac:dyDescent="0.2">
      <c r="B554" s="2">
        <v>40249</v>
      </c>
      <c r="C554" t="s">
        <v>5</v>
      </c>
      <c r="D554" t="str">
        <f>TEXT(Table1[[#This Row],[PHA]],"mmm")</f>
        <v>Mar</v>
      </c>
      <c r="E554" t="str">
        <f>TEXT(Table1[[#This Row],[PHA]],"YYYY")</f>
        <v>2010</v>
      </c>
    </row>
    <row r="555" spans="2:5" x14ac:dyDescent="0.2">
      <c r="B555" s="2">
        <v>40250</v>
      </c>
      <c r="C555" t="s">
        <v>1</v>
      </c>
      <c r="D555" t="str">
        <f>TEXT(Table1[[#This Row],[PHA]],"mmm")</f>
        <v>Mar</v>
      </c>
      <c r="E555" t="str">
        <f>TEXT(Table1[[#This Row],[PHA]],"YYYY")</f>
        <v>2010</v>
      </c>
    </row>
    <row r="556" spans="2:5" x14ac:dyDescent="0.2">
      <c r="B556" s="2">
        <v>40250</v>
      </c>
      <c r="C556" t="s">
        <v>6</v>
      </c>
      <c r="D556" t="str">
        <f>TEXT(Table1[[#This Row],[PHA]],"mmm")</f>
        <v>Mar</v>
      </c>
      <c r="E556" t="str">
        <f>TEXT(Table1[[#This Row],[PHA]],"YYYY")</f>
        <v>2010</v>
      </c>
    </row>
    <row r="557" spans="2:5" x14ac:dyDescent="0.2">
      <c r="B557" s="2">
        <v>40250</v>
      </c>
      <c r="C557" t="s">
        <v>6</v>
      </c>
      <c r="D557" t="str">
        <f>TEXT(Table1[[#This Row],[PHA]],"mmm")</f>
        <v>Mar</v>
      </c>
      <c r="E557" t="str">
        <f>TEXT(Table1[[#This Row],[PHA]],"YYYY")</f>
        <v>2010</v>
      </c>
    </row>
    <row r="558" spans="2:5" x14ac:dyDescent="0.2">
      <c r="B558" s="2">
        <v>40250</v>
      </c>
      <c r="C558" t="s">
        <v>6</v>
      </c>
      <c r="D558" t="str">
        <f>TEXT(Table1[[#This Row],[PHA]],"mmm")</f>
        <v>Mar</v>
      </c>
      <c r="E558" t="str">
        <f>TEXT(Table1[[#This Row],[PHA]],"YYYY")</f>
        <v>2010</v>
      </c>
    </row>
    <row r="559" spans="2:5" x14ac:dyDescent="0.2">
      <c r="B559" s="2">
        <v>40250</v>
      </c>
      <c r="C559" t="s">
        <v>6</v>
      </c>
      <c r="D559" t="str">
        <f>TEXT(Table1[[#This Row],[PHA]],"mmm")</f>
        <v>Mar</v>
      </c>
      <c r="E559" t="str">
        <f>TEXT(Table1[[#This Row],[PHA]],"YYYY")</f>
        <v>2010</v>
      </c>
    </row>
    <row r="560" spans="2:5" x14ac:dyDescent="0.2">
      <c r="B560" s="2">
        <v>40251</v>
      </c>
      <c r="C560" t="s">
        <v>6</v>
      </c>
      <c r="D560" t="str">
        <f>TEXT(Table1[[#This Row],[PHA]],"mmm")</f>
        <v>Mar</v>
      </c>
      <c r="E560" t="str">
        <f>TEXT(Table1[[#This Row],[PHA]],"YYYY")</f>
        <v>2010</v>
      </c>
    </row>
    <row r="561" spans="2:5" x14ac:dyDescent="0.2">
      <c r="B561" s="2">
        <v>40251</v>
      </c>
      <c r="C561" t="s">
        <v>5</v>
      </c>
      <c r="D561" t="str">
        <f>TEXT(Table1[[#This Row],[PHA]],"mmm")</f>
        <v>Mar</v>
      </c>
      <c r="E561" t="str">
        <f>TEXT(Table1[[#This Row],[PHA]],"YYYY")</f>
        <v>2010</v>
      </c>
    </row>
    <row r="562" spans="2:5" x14ac:dyDescent="0.2">
      <c r="B562" s="2">
        <v>40251</v>
      </c>
      <c r="C562" t="s">
        <v>5</v>
      </c>
      <c r="D562" t="str">
        <f>TEXT(Table1[[#This Row],[PHA]],"mmm")</f>
        <v>Mar</v>
      </c>
      <c r="E562" t="str">
        <f>TEXT(Table1[[#This Row],[PHA]],"YYYY")</f>
        <v>2010</v>
      </c>
    </row>
    <row r="563" spans="2:5" x14ac:dyDescent="0.2">
      <c r="B563" s="2">
        <v>40252</v>
      </c>
      <c r="C563" t="s">
        <v>1</v>
      </c>
      <c r="D563" t="str">
        <f>TEXT(Table1[[#This Row],[PHA]],"mmm")</f>
        <v>Mar</v>
      </c>
      <c r="E563" t="str">
        <f>TEXT(Table1[[#This Row],[PHA]],"YYYY")</f>
        <v>2010</v>
      </c>
    </row>
    <row r="564" spans="2:5" x14ac:dyDescent="0.2">
      <c r="B564" s="2">
        <v>40252</v>
      </c>
      <c r="C564" t="s">
        <v>6</v>
      </c>
      <c r="D564" t="str">
        <f>TEXT(Table1[[#This Row],[PHA]],"mmm")</f>
        <v>Mar</v>
      </c>
      <c r="E564" t="str">
        <f>TEXT(Table1[[#This Row],[PHA]],"YYYY")</f>
        <v>2010</v>
      </c>
    </row>
    <row r="565" spans="2:5" x14ac:dyDescent="0.2">
      <c r="B565" s="2">
        <v>40252</v>
      </c>
      <c r="C565" t="s">
        <v>6</v>
      </c>
      <c r="D565" t="str">
        <f>TEXT(Table1[[#This Row],[PHA]],"mmm")</f>
        <v>Mar</v>
      </c>
      <c r="E565" t="str">
        <f>TEXT(Table1[[#This Row],[PHA]],"YYYY")</f>
        <v>2010</v>
      </c>
    </row>
    <row r="566" spans="2:5" x14ac:dyDescent="0.2">
      <c r="B566" s="2">
        <v>40252</v>
      </c>
      <c r="C566" t="s">
        <v>6</v>
      </c>
      <c r="D566" t="str">
        <f>TEXT(Table1[[#This Row],[PHA]],"mmm")</f>
        <v>Mar</v>
      </c>
      <c r="E566" t="str">
        <f>TEXT(Table1[[#This Row],[PHA]],"YYYY")</f>
        <v>2010</v>
      </c>
    </row>
    <row r="567" spans="2:5" x14ac:dyDescent="0.2">
      <c r="B567" s="2">
        <v>40253</v>
      </c>
      <c r="C567" t="s">
        <v>1</v>
      </c>
      <c r="D567" t="str">
        <f>TEXT(Table1[[#This Row],[PHA]],"mmm")</f>
        <v>Mar</v>
      </c>
      <c r="E567" t="str">
        <f>TEXT(Table1[[#This Row],[PHA]],"YYYY")</f>
        <v>2010</v>
      </c>
    </row>
    <row r="568" spans="2:5" x14ac:dyDescent="0.2">
      <c r="B568" s="2">
        <v>40253</v>
      </c>
      <c r="C568" t="s">
        <v>29</v>
      </c>
      <c r="D568" t="str">
        <f>TEXT(Table1[[#This Row],[PHA]],"mmm")</f>
        <v>Mar</v>
      </c>
      <c r="E568" t="str">
        <f>TEXT(Table1[[#This Row],[PHA]],"YYYY")</f>
        <v>2010</v>
      </c>
    </row>
    <row r="569" spans="2:5" x14ac:dyDescent="0.2">
      <c r="B569" s="2">
        <v>40253</v>
      </c>
      <c r="C569" t="s">
        <v>6</v>
      </c>
      <c r="D569" t="str">
        <f>TEXT(Table1[[#This Row],[PHA]],"mmm")</f>
        <v>Mar</v>
      </c>
      <c r="E569" t="str">
        <f>TEXT(Table1[[#This Row],[PHA]],"YYYY")</f>
        <v>2010</v>
      </c>
    </row>
    <row r="570" spans="2:5" x14ac:dyDescent="0.2">
      <c r="B570" s="2">
        <v>40253</v>
      </c>
      <c r="C570" t="s">
        <v>6</v>
      </c>
      <c r="D570" t="str">
        <f>TEXT(Table1[[#This Row],[PHA]],"mmm")</f>
        <v>Mar</v>
      </c>
      <c r="E570" t="str">
        <f>TEXT(Table1[[#This Row],[PHA]],"YYYY")</f>
        <v>2010</v>
      </c>
    </row>
    <row r="571" spans="2:5" x14ac:dyDescent="0.2">
      <c r="B571" s="2">
        <v>40253</v>
      </c>
      <c r="C571" t="s">
        <v>6</v>
      </c>
      <c r="D571" t="str">
        <f>TEXT(Table1[[#This Row],[PHA]],"mmm")</f>
        <v>Mar</v>
      </c>
      <c r="E571" t="str">
        <f>TEXT(Table1[[#This Row],[PHA]],"YYYY")</f>
        <v>2010</v>
      </c>
    </row>
    <row r="572" spans="2:5" x14ac:dyDescent="0.2">
      <c r="B572" s="2">
        <v>40253</v>
      </c>
      <c r="C572" t="s">
        <v>79</v>
      </c>
      <c r="D572" t="str">
        <f>TEXT(Table1[[#This Row],[PHA]],"mmm")</f>
        <v>Mar</v>
      </c>
      <c r="E572" t="str">
        <f>TEXT(Table1[[#This Row],[PHA]],"YYYY")</f>
        <v>2010</v>
      </c>
    </row>
    <row r="573" spans="2:5" x14ac:dyDescent="0.2">
      <c r="B573" s="2">
        <v>40254</v>
      </c>
      <c r="C573" t="s">
        <v>6</v>
      </c>
      <c r="D573" t="str">
        <f>TEXT(Table1[[#This Row],[PHA]],"mmm")</f>
        <v>Mar</v>
      </c>
      <c r="E573" t="str">
        <f>TEXT(Table1[[#This Row],[PHA]],"YYYY")</f>
        <v>2010</v>
      </c>
    </row>
    <row r="574" spans="2:5" x14ac:dyDescent="0.2">
      <c r="B574" s="2">
        <v>40254</v>
      </c>
      <c r="C574" t="s">
        <v>5</v>
      </c>
      <c r="D574" t="str">
        <f>TEXT(Table1[[#This Row],[PHA]],"mmm")</f>
        <v>Mar</v>
      </c>
      <c r="E574" t="str">
        <f>TEXT(Table1[[#This Row],[PHA]],"YYYY")</f>
        <v>2010</v>
      </c>
    </row>
    <row r="575" spans="2:5" x14ac:dyDescent="0.2">
      <c r="B575" s="2">
        <v>40255</v>
      </c>
      <c r="C575" t="s">
        <v>27</v>
      </c>
      <c r="D575" t="str">
        <f>TEXT(Table1[[#This Row],[PHA]],"mmm")</f>
        <v>Mar</v>
      </c>
      <c r="E575" t="str">
        <f>TEXT(Table1[[#This Row],[PHA]],"YYYY")</f>
        <v>2010</v>
      </c>
    </row>
    <row r="576" spans="2:5" x14ac:dyDescent="0.2">
      <c r="B576" s="2">
        <v>40256</v>
      </c>
      <c r="C576" t="s">
        <v>5</v>
      </c>
      <c r="D576" t="str">
        <f>TEXT(Table1[[#This Row],[PHA]],"mmm")</f>
        <v>Mar</v>
      </c>
      <c r="E576" t="str">
        <f>TEXT(Table1[[#This Row],[PHA]],"YYYY")</f>
        <v>2010</v>
      </c>
    </row>
    <row r="577" spans="2:5" x14ac:dyDescent="0.2">
      <c r="B577" s="2">
        <v>40256</v>
      </c>
      <c r="C577" t="s">
        <v>5</v>
      </c>
      <c r="D577" t="str">
        <f>TEXT(Table1[[#This Row],[PHA]],"mmm")</f>
        <v>Mar</v>
      </c>
      <c r="E577" t="str">
        <f>TEXT(Table1[[#This Row],[PHA]],"YYYY")</f>
        <v>2010</v>
      </c>
    </row>
    <row r="578" spans="2:5" x14ac:dyDescent="0.2">
      <c r="B578" s="2">
        <v>40259</v>
      </c>
      <c r="C578" t="s">
        <v>5</v>
      </c>
      <c r="D578" t="str">
        <f>TEXT(Table1[[#This Row],[PHA]],"mmm")</f>
        <v>Mar</v>
      </c>
      <c r="E578" t="str">
        <f>TEXT(Table1[[#This Row],[PHA]],"YYYY")</f>
        <v>2010</v>
      </c>
    </row>
    <row r="579" spans="2:5" x14ac:dyDescent="0.2">
      <c r="B579" s="2">
        <v>40261</v>
      </c>
      <c r="C579" t="s">
        <v>12</v>
      </c>
      <c r="D579" t="str">
        <f>TEXT(Table1[[#This Row],[PHA]],"mmm")</f>
        <v>Mar</v>
      </c>
      <c r="E579" t="str">
        <f>TEXT(Table1[[#This Row],[PHA]],"YYYY")</f>
        <v>2010</v>
      </c>
    </row>
    <row r="580" spans="2:5" x14ac:dyDescent="0.2">
      <c r="B580" s="2">
        <v>40261</v>
      </c>
      <c r="C580" t="s">
        <v>12</v>
      </c>
      <c r="D580" t="str">
        <f>TEXT(Table1[[#This Row],[PHA]],"mmm")</f>
        <v>Mar</v>
      </c>
      <c r="E580" t="str">
        <f>TEXT(Table1[[#This Row],[PHA]],"YYYY")</f>
        <v>2010</v>
      </c>
    </row>
    <row r="581" spans="2:5" x14ac:dyDescent="0.2">
      <c r="B581" s="2">
        <v>40261</v>
      </c>
      <c r="C581" t="s">
        <v>5</v>
      </c>
      <c r="D581" t="str">
        <f>TEXT(Table1[[#This Row],[PHA]],"mmm")</f>
        <v>Mar</v>
      </c>
      <c r="E581" t="str">
        <f>TEXT(Table1[[#This Row],[PHA]],"YYYY")</f>
        <v>2010</v>
      </c>
    </row>
    <row r="582" spans="2:5" x14ac:dyDescent="0.2">
      <c r="B582" s="2">
        <v>40262</v>
      </c>
      <c r="C582" t="s">
        <v>12</v>
      </c>
      <c r="D582" t="str">
        <f>TEXT(Table1[[#This Row],[PHA]],"mmm")</f>
        <v>Mar</v>
      </c>
      <c r="E582" t="str">
        <f>TEXT(Table1[[#This Row],[PHA]],"YYYY")</f>
        <v>2010</v>
      </c>
    </row>
    <row r="583" spans="2:5" x14ac:dyDescent="0.2">
      <c r="B583" s="2">
        <v>40262</v>
      </c>
      <c r="C583" t="s">
        <v>13</v>
      </c>
      <c r="D583" t="str">
        <f>TEXT(Table1[[#This Row],[PHA]],"mmm")</f>
        <v>Mar</v>
      </c>
      <c r="E583" t="str">
        <f>TEXT(Table1[[#This Row],[PHA]],"YYYY")</f>
        <v>2010</v>
      </c>
    </row>
    <row r="584" spans="2:5" x14ac:dyDescent="0.2">
      <c r="B584" s="2">
        <v>40263</v>
      </c>
      <c r="C584" t="s">
        <v>36</v>
      </c>
      <c r="D584" t="str">
        <f>TEXT(Table1[[#This Row],[PHA]],"mmm")</f>
        <v>Mar</v>
      </c>
      <c r="E584" t="str">
        <f>TEXT(Table1[[#This Row],[PHA]],"YYYY")</f>
        <v>2010</v>
      </c>
    </row>
    <row r="585" spans="2:5" x14ac:dyDescent="0.2">
      <c r="B585" s="2">
        <v>40265</v>
      </c>
      <c r="C585" t="s">
        <v>36</v>
      </c>
      <c r="D585" t="str">
        <f>TEXT(Table1[[#This Row],[PHA]],"mmm")</f>
        <v>Mar</v>
      </c>
      <c r="E585" t="str">
        <f>TEXT(Table1[[#This Row],[PHA]],"YYYY")</f>
        <v>2010</v>
      </c>
    </row>
    <row r="586" spans="2:5" x14ac:dyDescent="0.2">
      <c r="B586" s="2">
        <v>40265</v>
      </c>
      <c r="C586" t="s">
        <v>28</v>
      </c>
      <c r="D586" t="str">
        <f>TEXT(Table1[[#This Row],[PHA]],"mmm")</f>
        <v>Mar</v>
      </c>
      <c r="E586" t="str">
        <f>TEXT(Table1[[#This Row],[PHA]],"YYYY")</f>
        <v>2010</v>
      </c>
    </row>
    <row r="587" spans="2:5" x14ac:dyDescent="0.2">
      <c r="B587" s="2">
        <v>40265</v>
      </c>
      <c r="C587" t="s">
        <v>33</v>
      </c>
      <c r="D587" t="str">
        <f>TEXT(Table1[[#This Row],[PHA]],"mmm")</f>
        <v>Mar</v>
      </c>
      <c r="E587" t="str">
        <f>TEXT(Table1[[#This Row],[PHA]],"YYYY")</f>
        <v>2010</v>
      </c>
    </row>
    <row r="588" spans="2:5" x14ac:dyDescent="0.2">
      <c r="B588" s="2">
        <v>40266</v>
      </c>
      <c r="C588" t="s">
        <v>6</v>
      </c>
      <c r="D588" t="str">
        <f>TEXT(Table1[[#This Row],[PHA]],"mmm")</f>
        <v>Mar</v>
      </c>
      <c r="E588" t="str">
        <f>TEXT(Table1[[#This Row],[PHA]],"YYYY")</f>
        <v>2010</v>
      </c>
    </row>
    <row r="589" spans="2:5" x14ac:dyDescent="0.2">
      <c r="B589" s="2">
        <v>40273</v>
      </c>
      <c r="C589" t="s">
        <v>6</v>
      </c>
      <c r="D589" t="str">
        <f>TEXT(Table1[[#This Row],[PHA]],"mmm")</f>
        <v>Apr</v>
      </c>
      <c r="E589" t="str">
        <f>TEXT(Table1[[#This Row],[PHA]],"YYYY")</f>
        <v>2010</v>
      </c>
    </row>
    <row r="590" spans="2:5" x14ac:dyDescent="0.2">
      <c r="B590" s="2">
        <v>40274</v>
      </c>
      <c r="C590" t="s">
        <v>6</v>
      </c>
      <c r="D590" t="str">
        <f>TEXT(Table1[[#This Row],[PHA]],"mmm")</f>
        <v>Apr</v>
      </c>
      <c r="E590" t="str">
        <f>TEXT(Table1[[#This Row],[PHA]],"YYYY")</f>
        <v>2010</v>
      </c>
    </row>
    <row r="591" spans="2:5" x14ac:dyDescent="0.2">
      <c r="B591" s="2">
        <v>40292</v>
      </c>
      <c r="C591" t="s">
        <v>30</v>
      </c>
      <c r="D591" t="str">
        <f>TEXT(Table1[[#This Row],[PHA]],"mmm")</f>
        <v>Apr</v>
      </c>
      <c r="E591" t="str">
        <f>TEXT(Table1[[#This Row],[PHA]],"YYYY")</f>
        <v>2010</v>
      </c>
    </row>
    <row r="592" spans="2:5" x14ac:dyDescent="0.2">
      <c r="B592" s="2">
        <v>40292</v>
      </c>
      <c r="C592" t="s">
        <v>30</v>
      </c>
      <c r="D592" t="str">
        <f>TEXT(Table1[[#This Row],[PHA]],"mmm")</f>
        <v>Apr</v>
      </c>
      <c r="E592" t="str">
        <f>TEXT(Table1[[#This Row],[PHA]],"YYYY")</f>
        <v>2010</v>
      </c>
    </row>
    <row r="593" spans="2:5" x14ac:dyDescent="0.2">
      <c r="B593" s="2">
        <v>40292</v>
      </c>
      <c r="C593" t="s">
        <v>30</v>
      </c>
      <c r="D593" t="str">
        <f>TEXT(Table1[[#This Row],[PHA]],"mmm")</f>
        <v>Apr</v>
      </c>
      <c r="E593" t="str">
        <f>TEXT(Table1[[#This Row],[PHA]],"YYYY")</f>
        <v>2010</v>
      </c>
    </row>
    <row r="594" spans="2:5" x14ac:dyDescent="0.2">
      <c r="B594" s="2">
        <v>40292</v>
      </c>
      <c r="C594" t="s">
        <v>30</v>
      </c>
      <c r="D594" t="str">
        <f>TEXT(Table1[[#This Row],[PHA]],"mmm")</f>
        <v>Apr</v>
      </c>
      <c r="E594" t="str">
        <f>TEXT(Table1[[#This Row],[PHA]],"YYYY")</f>
        <v>2010</v>
      </c>
    </row>
    <row r="595" spans="2:5" x14ac:dyDescent="0.2">
      <c r="B595" s="2">
        <v>40292</v>
      </c>
      <c r="C595" t="s">
        <v>27</v>
      </c>
      <c r="D595" t="str">
        <f>TEXT(Table1[[#This Row],[PHA]],"mmm")</f>
        <v>Apr</v>
      </c>
      <c r="E595" t="str">
        <f>TEXT(Table1[[#This Row],[PHA]],"YYYY")</f>
        <v>2010</v>
      </c>
    </row>
    <row r="596" spans="2:5" x14ac:dyDescent="0.2">
      <c r="B596" s="2">
        <v>40292</v>
      </c>
      <c r="C596" t="s">
        <v>33</v>
      </c>
      <c r="D596" t="str">
        <f>TEXT(Table1[[#This Row],[PHA]],"mmm")</f>
        <v>Apr</v>
      </c>
      <c r="E596" t="str">
        <f>TEXT(Table1[[#This Row],[PHA]],"YYYY")</f>
        <v>2010</v>
      </c>
    </row>
    <row r="597" spans="2:5" x14ac:dyDescent="0.2">
      <c r="B597" s="2">
        <v>40292</v>
      </c>
      <c r="C597" t="s">
        <v>33</v>
      </c>
      <c r="D597" t="str">
        <f>TEXT(Table1[[#This Row],[PHA]],"mmm")</f>
        <v>Apr</v>
      </c>
      <c r="E597" t="str">
        <f>TEXT(Table1[[#This Row],[PHA]],"YYYY")</f>
        <v>2010</v>
      </c>
    </row>
    <row r="598" spans="2:5" x14ac:dyDescent="0.2">
      <c r="B598" s="2">
        <v>40292</v>
      </c>
      <c r="C598" t="s">
        <v>33</v>
      </c>
      <c r="D598" t="str">
        <f>TEXT(Table1[[#This Row],[PHA]],"mmm")</f>
        <v>Apr</v>
      </c>
      <c r="E598" t="str">
        <f>TEXT(Table1[[#This Row],[PHA]],"YYYY")</f>
        <v>2010</v>
      </c>
    </row>
    <row r="599" spans="2:5" x14ac:dyDescent="0.2">
      <c r="B599" s="2">
        <v>40292</v>
      </c>
      <c r="C599" t="s">
        <v>33</v>
      </c>
      <c r="D599" t="str">
        <f>TEXT(Table1[[#This Row],[PHA]],"mmm")</f>
        <v>Apr</v>
      </c>
      <c r="E599" t="str">
        <f>TEXT(Table1[[#This Row],[PHA]],"YYYY")</f>
        <v>2010</v>
      </c>
    </row>
    <row r="600" spans="2:5" x14ac:dyDescent="0.2">
      <c r="B600" s="2">
        <v>40293</v>
      </c>
      <c r="C600" t="s">
        <v>30</v>
      </c>
      <c r="D600" t="str">
        <f>TEXT(Table1[[#This Row],[PHA]],"mmm")</f>
        <v>Apr</v>
      </c>
      <c r="E600" t="str">
        <f>TEXT(Table1[[#This Row],[PHA]],"YYYY")</f>
        <v>2010</v>
      </c>
    </row>
    <row r="601" spans="2:5" x14ac:dyDescent="0.2">
      <c r="B601" s="2">
        <v>40293</v>
      </c>
      <c r="C601" t="s">
        <v>33</v>
      </c>
      <c r="D601" t="str">
        <f>TEXT(Table1[[#This Row],[PHA]],"mmm")</f>
        <v>Apr</v>
      </c>
      <c r="E601" t="str">
        <f>TEXT(Table1[[#This Row],[PHA]],"YYYY")</f>
        <v>2010</v>
      </c>
    </row>
    <row r="602" spans="2:5" x14ac:dyDescent="0.2">
      <c r="B602" s="2">
        <v>40297</v>
      </c>
      <c r="C602" t="s">
        <v>6</v>
      </c>
      <c r="D602" t="str">
        <f>TEXT(Table1[[#This Row],[PHA]],"mmm")</f>
        <v>Apr</v>
      </c>
      <c r="E602" t="str">
        <f>TEXT(Table1[[#This Row],[PHA]],"YYYY")</f>
        <v>2010</v>
      </c>
    </row>
    <row r="603" spans="2:5" x14ac:dyDescent="0.2">
      <c r="B603" s="2">
        <v>40311</v>
      </c>
      <c r="C603" t="s">
        <v>28</v>
      </c>
      <c r="D603" t="str">
        <f>TEXT(Table1[[#This Row],[PHA]],"mmm")</f>
        <v>May</v>
      </c>
      <c r="E603" t="str">
        <f>TEXT(Table1[[#This Row],[PHA]],"YYYY")</f>
        <v>2010</v>
      </c>
    </row>
    <row r="604" spans="2:5" x14ac:dyDescent="0.2">
      <c r="B604" s="2">
        <v>40313</v>
      </c>
      <c r="C604" t="s">
        <v>1</v>
      </c>
      <c r="D604" t="str">
        <f>TEXT(Table1[[#This Row],[PHA]],"mmm")</f>
        <v>May</v>
      </c>
      <c r="E604" t="str">
        <f>TEXT(Table1[[#This Row],[PHA]],"YYYY")</f>
        <v>2010</v>
      </c>
    </row>
    <row r="605" spans="2:5" x14ac:dyDescent="0.2">
      <c r="B605" s="2">
        <v>40313</v>
      </c>
      <c r="C605" t="s">
        <v>36</v>
      </c>
      <c r="D605" t="str">
        <f>TEXT(Table1[[#This Row],[PHA]],"mmm")</f>
        <v>May</v>
      </c>
      <c r="E605" t="str">
        <f>TEXT(Table1[[#This Row],[PHA]],"YYYY")</f>
        <v>2010</v>
      </c>
    </row>
    <row r="606" spans="2:5" x14ac:dyDescent="0.2">
      <c r="B606" s="2">
        <v>40313</v>
      </c>
      <c r="C606" t="s">
        <v>36</v>
      </c>
      <c r="D606" t="str">
        <f>TEXT(Table1[[#This Row],[PHA]],"mmm")</f>
        <v>May</v>
      </c>
      <c r="E606" t="str">
        <f>TEXT(Table1[[#This Row],[PHA]],"YYYY")</f>
        <v>2010</v>
      </c>
    </row>
    <row r="607" spans="2:5" x14ac:dyDescent="0.2">
      <c r="B607" s="2">
        <v>40313</v>
      </c>
      <c r="C607" t="s">
        <v>36</v>
      </c>
      <c r="D607" t="str">
        <f>TEXT(Table1[[#This Row],[PHA]],"mmm")</f>
        <v>May</v>
      </c>
      <c r="E607" t="str">
        <f>TEXT(Table1[[#This Row],[PHA]],"YYYY")</f>
        <v>2010</v>
      </c>
    </row>
    <row r="608" spans="2:5" x14ac:dyDescent="0.2">
      <c r="B608" s="2">
        <v>40313</v>
      </c>
      <c r="C608" t="s">
        <v>36</v>
      </c>
      <c r="D608" t="str">
        <f>TEXT(Table1[[#This Row],[PHA]],"mmm")</f>
        <v>May</v>
      </c>
      <c r="E608" t="str">
        <f>TEXT(Table1[[#This Row],[PHA]],"YYYY")</f>
        <v>2010</v>
      </c>
    </row>
    <row r="609" spans="2:5" x14ac:dyDescent="0.2">
      <c r="B609" s="2">
        <v>40313</v>
      </c>
      <c r="C609" t="s">
        <v>36</v>
      </c>
      <c r="D609" t="str">
        <f>TEXT(Table1[[#This Row],[PHA]],"mmm")</f>
        <v>May</v>
      </c>
      <c r="E609" t="str">
        <f>TEXT(Table1[[#This Row],[PHA]],"YYYY")</f>
        <v>2010</v>
      </c>
    </row>
    <row r="610" spans="2:5" x14ac:dyDescent="0.2">
      <c r="B610" s="2">
        <v>40313</v>
      </c>
      <c r="C610" t="s">
        <v>36</v>
      </c>
      <c r="D610" t="str">
        <f>TEXT(Table1[[#This Row],[PHA]],"mmm")</f>
        <v>May</v>
      </c>
      <c r="E610" t="str">
        <f>TEXT(Table1[[#This Row],[PHA]],"YYYY")</f>
        <v>2010</v>
      </c>
    </row>
    <row r="611" spans="2:5" x14ac:dyDescent="0.2">
      <c r="B611" s="2">
        <v>40313</v>
      </c>
      <c r="C611" t="s">
        <v>36</v>
      </c>
      <c r="D611" t="str">
        <f>TEXT(Table1[[#This Row],[PHA]],"mmm")</f>
        <v>May</v>
      </c>
      <c r="E611" t="str">
        <f>TEXT(Table1[[#This Row],[PHA]],"YYYY")</f>
        <v>2010</v>
      </c>
    </row>
    <row r="612" spans="2:5" x14ac:dyDescent="0.2">
      <c r="B612" s="2">
        <v>40313</v>
      </c>
      <c r="C612" t="s">
        <v>13</v>
      </c>
      <c r="D612" t="str">
        <f>TEXT(Table1[[#This Row],[PHA]],"mmm")</f>
        <v>May</v>
      </c>
      <c r="E612" t="str">
        <f>TEXT(Table1[[#This Row],[PHA]],"YYYY")</f>
        <v>2010</v>
      </c>
    </row>
    <row r="613" spans="2:5" x14ac:dyDescent="0.2">
      <c r="B613" s="2">
        <v>40313</v>
      </c>
      <c r="C613" t="s">
        <v>13</v>
      </c>
      <c r="D613" t="str">
        <f>TEXT(Table1[[#This Row],[PHA]],"mmm")</f>
        <v>May</v>
      </c>
      <c r="E613" t="str">
        <f>TEXT(Table1[[#This Row],[PHA]],"YYYY")</f>
        <v>2010</v>
      </c>
    </row>
    <row r="614" spans="2:5" x14ac:dyDescent="0.2">
      <c r="B614" s="2">
        <v>40313</v>
      </c>
      <c r="C614" t="s">
        <v>18</v>
      </c>
      <c r="D614" t="str">
        <f>TEXT(Table1[[#This Row],[PHA]],"mmm")</f>
        <v>May</v>
      </c>
      <c r="E614" t="str">
        <f>TEXT(Table1[[#This Row],[PHA]],"YYYY")</f>
        <v>2010</v>
      </c>
    </row>
    <row r="615" spans="2:5" x14ac:dyDescent="0.2">
      <c r="B615" s="2">
        <v>40313</v>
      </c>
      <c r="C615" t="s">
        <v>18</v>
      </c>
      <c r="D615" t="str">
        <f>TEXT(Table1[[#This Row],[PHA]],"mmm")</f>
        <v>May</v>
      </c>
      <c r="E615" t="str">
        <f>TEXT(Table1[[#This Row],[PHA]],"YYYY")</f>
        <v>2010</v>
      </c>
    </row>
    <row r="616" spans="2:5" x14ac:dyDescent="0.2">
      <c r="B616" s="2">
        <v>40313</v>
      </c>
      <c r="C616" t="s">
        <v>18</v>
      </c>
      <c r="D616" t="str">
        <f>TEXT(Table1[[#This Row],[PHA]],"mmm")</f>
        <v>May</v>
      </c>
      <c r="E616" t="str">
        <f>TEXT(Table1[[#This Row],[PHA]],"YYYY")</f>
        <v>2010</v>
      </c>
    </row>
    <row r="617" spans="2:5" x14ac:dyDescent="0.2">
      <c r="B617" s="2">
        <v>40313</v>
      </c>
      <c r="C617" t="s">
        <v>18</v>
      </c>
      <c r="D617" t="str">
        <f>TEXT(Table1[[#This Row],[PHA]],"mmm")</f>
        <v>May</v>
      </c>
      <c r="E617" t="str">
        <f>TEXT(Table1[[#This Row],[PHA]],"YYYY")</f>
        <v>2010</v>
      </c>
    </row>
    <row r="618" spans="2:5" x14ac:dyDescent="0.2">
      <c r="B618" s="2">
        <v>40313</v>
      </c>
      <c r="C618" t="s">
        <v>18</v>
      </c>
      <c r="D618" t="str">
        <f>TEXT(Table1[[#This Row],[PHA]],"mmm")</f>
        <v>May</v>
      </c>
      <c r="E618" t="str">
        <f>TEXT(Table1[[#This Row],[PHA]],"YYYY")</f>
        <v>2010</v>
      </c>
    </row>
    <row r="619" spans="2:5" x14ac:dyDescent="0.2">
      <c r="B619" s="2">
        <v>40313</v>
      </c>
      <c r="C619" t="s">
        <v>18</v>
      </c>
      <c r="D619" t="str">
        <f>TEXT(Table1[[#This Row],[PHA]],"mmm")</f>
        <v>May</v>
      </c>
      <c r="E619" t="str">
        <f>TEXT(Table1[[#This Row],[PHA]],"YYYY")</f>
        <v>2010</v>
      </c>
    </row>
    <row r="620" spans="2:5" x14ac:dyDescent="0.2">
      <c r="B620" s="2">
        <v>40313</v>
      </c>
      <c r="C620" t="s">
        <v>18</v>
      </c>
      <c r="D620" t="str">
        <f>TEXT(Table1[[#This Row],[PHA]],"mmm")</f>
        <v>May</v>
      </c>
      <c r="E620" t="str">
        <f>TEXT(Table1[[#This Row],[PHA]],"YYYY")</f>
        <v>2010</v>
      </c>
    </row>
    <row r="621" spans="2:5" x14ac:dyDescent="0.2">
      <c r="B621" s="2">
        <v>40313</v>
      </c>
      <c r="C621" t="s">
        <v>18</v>
      </c>
      <c r="D621" t="str">
        <f>TEXT(Table1[[#This Row],[PHA]],"mmm")</f>
        <v>May</v>
      </c>
      <c r="E621" t="str">
        <f>TEXT(Table1[[#This Row],[PHA]],"YYYY")</f>
        <v>2010</v>
      </c>
    </row>
    <row r="622" spans="2:5" x14ac:dyDescent="0.2">
      <c r="B622" s="2">
        <v>40313</v>
      </c>
      <c r="C622" t="s">
        <v>46</v>
      </c>
      <c r="D622" t="str">
        <f>TEXT(Table1[[#This Row],[PHA]],"mmm")</f>
        <v>May</v>
      </c>
      <c r="E622" t="str">
        <f>TEXT(Table1[[#This Row],[PHA]],"YYYY")</f>
        <v>2010</v>
      </c>
    </row>
    <row r="623" spans="2:5" x14ac:dyDescent="0.2">
      <c r="B623" s="2">
        <v>40313</v>
      </c>
      <c r="C623" t="s">
        <v>39</v>
      </c>
      <c r="D623" t="str">
        <f>TEXT(Table1[[#This Row],[PHA]],"mmm")</f>
        <v>May</v>
      </c>
      <c r="E623" t="str">
        <f>TEXT(Table1[[#This Row],[PHA]],"YYYY")</f>
        <v>2010</v>
      </c>
    </row>
    <row r="624" spans="2:5" x14ac:dyDescent="0.2">
      <c r="B624" s="2">
        <v>40313</v>
      </c>
      <c r="C624" t="s">
        <v>31</v>
      </c>
      <c r="D624" t="str">
        <f>TEXT(Table1[[#This Row],[PHA]],"mmm")</f>
        <v>May</v>
      </c>
      <c r="E624" t="str">
        <f>TEXT(Table1[[#This Row],[PHA]],"YYYY")</f>
        <v>2010</v>
      </c>
    </row>
    <row r="625" spans="2:5" x14ac:dyDescent="0.2">
      <c r="B625" s="2">
        <v>40313</v>
      </c>
      <c r="C625" t="s">
        <v>5</v>
      </c>
      <c r="D625" t="str">
        <f>TEXT(Table1[[#This Row],[PHA]],"mmm")</f>
        <v>May</v>
      </c>
      <c r="E625" t="str">
        <f>TEXT(Table1[[#This Row],[PHA]],"YYYY")</f>
        <v>2010</v>
      </c>
    </row>
    <row r="626" spans="2:5" x14ac:dyDescent="0.2">
      <c r="B626" s="2">
        <v>40316</v>
      </c>
      <c r="C626" t="s">
        <v>46</v>
      </c>
      <c r="D626" t="str">
        <f>TEXT(Table1[[#This Row],[PHA]],"mmm")</f>
        <v>May</v>
      </c>
      <c r="E626" t="str">
        <f>TEXT(Table1[[#This Row],[PHA]],"YYYY")</f>
        <v>2010</v>
      </c>
    </row>
    <row r="627" spans="2:5" x14ac:dyDescent="0.2">
      <c r="B627" s="2">
        <v>40317</v>
      </c>
      <c r="C627" t="s">
        <v>12</v>
      </c>
      <c r="D627" t="str">
        <f>TEXT(Table1[[#This Row],[PHA]],"mmm")</f>
        <v>May</v>
      </c>
      <c r="E627" t="str">
        <f>TEXT(Table1[[#This Row],[PHA]],"YYYY")</f>
        <v>2010</v>
      </c>
    </row>
    <row r="628" spans="2:5" x14ac:dyDescent="0.2">
      <c r="B628" s="2">
        <v>40317</v>
      </c>
      <c r="C628" t="s">
        <v>12</v>
      </c>
      <c r="D628" t="str">
        <f>TEXT(Table1[[#This Row],[PHA]],"mmm")</f>
        <v>May</v>
      </c>
      <c r="E628" t="str">
        <f>TEXT(Table1[[#This Row],[PHA]],"YYYY")</f>
        <v>2010</v>
      </c>
    </row>
    <row r="629" spans="2:5" x14ac:dyDescent="0.2">
      <c r="B629" s="2">
        <v>40317</v>
      </c>
      <c r="C629" t="s">
        <v>18</v>
      </c>
      <c r="D629" t="str">
        <f>TEXT(Table1[[#This Row],[PHA]],"mmm")</f>
        <v>May</v>
      </c>
      <c r="E629" t="str">
        <f>TEXT(Table1[[#This Row],[PHA]],"YYYY")</f>
        <v>2010</v>
      </c>
    </row>
    <row r="630" spans="2:5" x14ac:dyDescent="0.2">
      <c r="B630" s="2">
        <v>40319</v>
      </c>
      <c r="C630" t="s">
        <v>29</v>
      </c>
      <c r="D630" t="str">
        <f>TEXT(Table1[[#This Row],[PHA]],"mmm")</f>
        <v>May</v>
      </c>
      <c r="E630" t="str">
        <f>TEXT(Table1[[#This Row],[PHA]],"YYYY")</f>
        <v>2010</v>
      </c>
    </row>
    <row r="631" spans="2:5" x14ac:dyDescent="0.2">
      <c r="B631" s="2">
        <v>40325</v>
      </c>
      <c r="C631" t="s">
        <v>36</v>
      </c>
      <c r="D631" t="str">
        <f>TEXT(Table1[[#This Row],[PHA]],"mmm")</f>
        <v>May</v>
      </c>
      <c r="E631" t="str">
        <f>TEXT(Table1[[#This Row],[PHA]],"YYYY")</f>
        <v>2010</v>
      </c>
    </row>
    <row r="632" spans="2:5" x14ac:dyDescent="0.2">
      <c r="B632" s="2">
        <v>40325</v>
      </c>
      <c r="C632" t="s">
        <v>36</v>
      </c>
      <c r="D632" t="str">
        <f>TEXT(Table1[[#This Row],[PHA]],"mmm")</f>
        <v>May</v>
      </c>
      <c r="E632" t="str">
        <f>TEXT(Table1[[#This Row],[PHA]],"YYYY")</f>
        <v>2010</v>
      </c>
    </row>
    <row r="633" spans="2:5" x14ac:dyDescent="0.2">
      <c r="B633" s="2">
        <v>40325</v>
      </c>
      <c r="C633" t="s">
        <v>36</v>
      </c>
      <c r="D633" t="str">
        <f>TEXT(Table1[[#This Row],[PHA]],"mmm")</f>
        <v>May</v>
      </c>
      <c r="E633" t="str">
        <f>TEXT(Table1[[#This Row],[PHA]],"YYYY")</f>
        <v>2010</v>
      </c>
    </row>
    <row r="634" spans="2:5" x14ac:dyDescent="0.2">
      <c r="B634" s="2">
        <v>40325</v>
      </c>
      <c r="C634" t="s">
        <v>13</v>
      </c>
      <c r="D634" t="str">
        <f>TEXT(Table1[[#This Row],[PHA]],"mmm")</f>
        <v>May</v>
      </c>
      <c r="E634" t="str">
        <f>TEXT(Table1[[#This Row],[PHA]],"YYYY")</f>
        <v>2010</v>
      </c>
    </row>
    <row r="635" spans="2:5" x14ac:dyDescent="0.2">
      <c r="B635" s="2">
        <v>40325</v>
      </c>
      <c r="C635" t="s">
        <v>18</v>
      </c>
      <c r="D635" t="str">
        <f>TEXT(Table1[[#This Row],[PHA]],"mmm")</f>
        <v>May</v>
      </c>
      <c r="E635" t="str">
        <f>TEXT(Table1[[#This Row],[PHA]],"YYYY")</f>
        <v>2010</v>
      </c>
    </row>
    <row r="636" spans="2:5" x14ac:dyDescent="0.2">
      <c r="B636" s="2">
        <v>40325</v>
      </c>
      <c r="C636" t="s">
        <v>38</v>
      </c>
      <c r="D636" t="str">
        <f>TEXT(Table1[[#This Row],[PHA]],"mmm")</f>
        <v>May</v>
      </c>
      <c r="E636" t="str">
        <f>TEXT(Table1[[#This Row],[PHA]],"YYYY")</f>
        <v>2010</v>
      </c>
    </row>
    <row r="637" spans="2:5" x14ac:dyDescent="0.2">
      <c r="B637" s="2">
        <v>40325</v>
      </c>
      <c r="C637" t="s">
        <v>38</v>
      </c>
      <c r="D637" t="str">
        <f>TEXT(Table1[[#This Row],[PHA]],"mmm")</f>
        <v>May</v>
      </c>
      <c r="E637" t="str">
        <f>TEXT(Table1[[#This Row],[PHA]],"YYYY")</f>
        <v>2010</v>
      </c>
    </row>
    <row r="638" spans="2:5" x14ac:dyDescent="0.2">
      <c r="B638" s="2">
        <v>40325</v>
      </c>
      <c r="C638" t="s">
        <v>38</v>
      </c>
      <c r="D638" t="str">
        <f>TEXT(Table1[[#This Row],[PHA]],"mmm")</f>
        <v>May</v>
      </c>
      <c r="E638" t="str">
        <f>TEXT(Table1[[#This Row],[PHA]],"YYYY")</f>
        <v>2010</v>
      </c>
    </row>
    <row r="639" spans="2:5" x14ac:dyDescent="0.2">
      <c r="B639" s="2">
        <v>40325</v>
      </c>
      <c r="C639" t="s">
        <v>33</v>
      </c>
      <c r="D639" t="str">
        <f>TEXT(Table1[[#This Row],[PHA]],"mmm")</f>
        <v>May</v>
      </c>
      <c r="E639" t="str">
        <f>TEXT(Table1[[#This Row],[PHA]],"YYYY")</f>
        <v>2010</v>
      </c>
    </row>
    <row r="640" spans="2:5" x14ac:dyDescent="0.2">
      <c r="B640" s="2">
        <v>40333</v>
      </c>
      <c r="C640" t="s">
        <v>36</v>
      </c>
      <c r="D640" t="str">
        <f>TEXT(Table1[[#This Row],[PHA]],"mmm")</f>
        <v>Jun</v>
      </c>
      <c r="E640" t="str">
        <f>TEXT(Table1[[#This Row],[PHA]],"YYYY")</f>
        <v>2010</v>
      </c>
    </row>
    <row r="641" spans="2:5" x14ac:dyDescent="0.2">
      <c r="B641" s="2">
        <v>40339</v>
      </c>
      <c r="C641" t="s">
        <v>36</v>
      </c>
      <c r="D641" t="str">
        <f>TEXT(Table1[[#This Row],[PHA]],"mmm")</f>
        <v>Jun</v>
      </c>
      <c r="E641" t="str">
        <f>TEXT(Table1[[#This Row],[PHA]],"YYYY")</f>
        <v>2010</v>
      </c>
    </row>
    <row r="642" spans="2:5" x14ac:dyDescent="0.2">
      <c r="B642" s="2">
        <v>40339</v>
      </c>
      <c r="C642" t="s">
        <v>6</v>
      </c>
      <c r="D642" t="str">
        <f>TEXT(Table1[[#This Row],[PHA]],"mmm")</f>
        <v>Jun</v>
      </c>
      <c r="E642" t="str">
        <f>TEXT(Table1[[#This Row],[PHA]],"YYYY")</f>
        <v>2010</v>
      </c>
    </row>
    <row r="643" spans="2:5" x14ac:dyDescent="0.2">
      <c r="B643" s="2">
        <v>40340</v>
      </c>
      <c r="C643" t="s">
        <v>36</v>
      </c>
      <c r="D643" t="str">
        <f>TEXT(Table1[[#This Row],[PHA]],"mmm")</f>
        <v>Jun</v>
      </c>
      <c r="E643" t="str">
        <f>TEXT(Table1[[#This Row],[PHA]],"YYYY")</f>
        <v>2010</v>
      </c>
    </row>
    <row r="644" spans="2:5" x14ac:dyDescent="0.2">
      <c r="B644" s="2">
        <v>40340</v>
      </c>
      <c r="C644" t="s">
        <v>38</v>
      </c>
      <c r="D644" t="str">
        <f>TEXT(Table1[[#This Row],[PHA]],"mmm")</f>
        <v>Jun</v>
      </c>
      <c r="E644" t="str">
        <f>TEXT(Table1[[#This Row],[PHA]],"YYYY")</f>
        <v>2010</v>
      </c>
    </row>
    <row r="645" spans="2:5" x14ac:dyDescent="0.2">
      <c r="B645" s="2">
        <v>40341</v>
      </c>
      <c r="C645" t="s">
        <v>36</v>
      </c>
      <c r="D645" t="str">
        <f>TEXT(Table1[[#This Row],[PHA]],"mmm")</f>
        <v>Jun</v>
      </c>
      <c r="E645" t="str">
        <f>TEXT(Table1[[#This Row],[PHA]],"YYYY")</f>
        <v>2010</v>
      </c>
    </row>
    <row r="646" spans="2:5" x14ac:dyDescent="0.2">
      <c r="B646" s="2">
        <v>40341</v>
      </c>
      <c r="C646" t="s">
        <v>36</v>
      </c>
      <c r="D646" t="str">
        <f>TEXT(Table1[[#This Row],[PHA]],"mmm")</f>
        <v>Jun</v>
      </c>
      <c r="E646" t="str">
        <f>TEXT(Table1[[#This Row],[PHA]],"YYYY")</f>
        <v>2010</v>
      </c>
    </row>
    <row r="647" spans="2:5" x14ac:dyDescent="0.2">
      <c r="B647" s="2">
        <v>40341</v>
      </c>
      <c r="C647" t="s">
        <v>13</v>
      </c>
      <c r="D647" t="str">
        <f>TEXT(Table1[[#This Row],[PHA]],"mmm")</f>
        <v>Jun</v>
      </c>
      <c r="E647" t="str">
        <f>TEXT(Table1[[#This Row],[PHA]],"YYYY")</f>
        <v>2010</v>
      </c>
    </row>
    <row r="648" spans="2:5" x14ac:dyDescent="0.2">
      <c r="B648" s="2">
        <v>40341</v>
      </c>
      <c r="C648" t="s">
        <v>38</v>
      </c>
      <c r="D648" t="str">
        <f>TEXT(Table1[[#This Row],[PHA]],"mmm")</f>
        <v>Jun</v>
      </c>
      <c r="E648" t="str">
        <f>TEXT(Table1[[#This Row],[PHA]],"YYYY")</f>
        <v>2010</v>
      </c>
    </row>
    <row r="649" spans="2:5" x14ac:dyDescent="0.2">
      <c r="B649" s="2">
        <v>40341</v>
      </c>
      <c r="C649" t="s">
        <v>38</v>
      </c>
      <c r="D649" t="str">
        <f>TEXT(Table1[[#This Row],[PHA]],"mmm")</f>
        <v>Jun</v>
      </c>
      <c r="E649" t="str">
        <f>TEXT(Table1[[#This Row],[PHA]],"YYYY")</f>
        <v>2010</v>
      </c>
    </row>
    <row r="650" spans="2:5" x14ac:dyDescent="0.2">
      <c r="B650" s="2">
        <v>40341</v>
      </c>
      <c r="C650" t="s">
        <v>30</v>
      </c>
      <c r="D650" t="str">
        <f>TEXT(Table1[[#This Row],[PHA]],"mmm")</f>
        <v>Jun</v>
      </c>
      <c r="E650" t="str">
        <f>TEXT(Table1[[#This Row],[PHA]],"YYYY")</f>
        <v>2010</v>
      </c>
    </row>
    <row r="651" spans="2:5" x14ac:dyDescent="0.2">
      <c r="B651" s="2">
        <v>40341</v>
      </c>
      <c r="C651" t="s">
        <v>30</v>
      </c>
      <c r="D651" t="str">
        <f>TEXT(Table1[[#This Row],[PHA]],"mmm")</f>
        <v>Jun</v>
      </c>
      <c r="E651" t="str">
        <f>TEXT(Table1[[#This Row],[PHA]],"YYYY")</f>
        <v>2010</v>
      </c>
    </row>
    <row r="652" spans="2:5" x14ac:dyDescent="0.2">
      <c r="B652" s="2">
        <v>40341</v>
      </c>
      <c r="C652" t="s">
        <v>28</v>
      </c>
      <c r="D652" t="str">
        <f>TEXT(Table1[[#This Row],[PHA]],"mmm")</f>
        <v>Jun</v>
      </c>
      <c r="E652" t="str">
        <f>TEXT(Table1[[#This Row],[PHA]],"YYYY")</f>
        <v>2010</v>
      </c>
    </row>
    <row r="653" spans="2:5" x14ac:dyDescent="0.2">
      <c r="B653" s="2">
        <v>40341</v>
      </c>
      <c r="C653" t="s">
        <v>6</v>
      </c>
      <c r="D653" t="str">
        <f>TEXT(Table1[[#This Row],[PHA]],"mmm")</f>
        <v>Jun</v>
      </c>
      <c r="E653" t="str">
        <f>TEXT(Table1[[#This Row],[PHA]],"YYYY")</f>
        <v>2010</v>
      </c>
    </row>
    <row r="654" spans="2:5" x14ac:dyDescent="0.2">
      <c r="B654" s="2">
        <v>40341</v>
      </c>
      <c r="C654" t="s">
        <v>6</v>
      </c>
      <c r="D654" t="str">
        <f>TEXT(Table1[[#This Row],[PHA]],"mmm")</f>
        <v>Jun</v>
      </c>
      <c r="E654" t="str">
        <f>TEXT(Table1[[#This Row],[PHA]],"YYYY")</f>
        <v>2010</v>
      </c>
    </row>
    <row r="655" spans="2:5" x14ac:dyDescent="0.2">
      <c r="B655" s="2">
        <v>40341</v>
      </c>
      <c r="C655" t="s">
        <v>6</v>
      </c>
      <c r="D655" t="str">
        <f>TEXT(Table1[[#This Row],[PHA]],"mmm")</f>
        <v>Jun</v>
      </c>
      <c r="E655" t="str">
        <f>TEXT(Table1[[#This Row],[PHA]],"YYYY")</f>
        <v>2010</v>
      </c>
    </row>
    <row r="656" spans="2:5" x14ac:dyDescent="0.2">
      <c r="B656" s="2">
        <v>40341</v>
      </c>
      <c r="C656" t="s">
        <v>6</v>
      </c>
      <c r="D656" t="str">
        <f>TEXT(Table1[[#This Row],[PHA]],"mmm")</f>
        <v>Jun</v>
      </c>
      <c r="E656" t="str">
        <f>TEXT(Table1[[#This Row],[PHA]],"YYYY")</f>
        <v>2010</v>
      </c>
    </row>
    <row r="657" spans="2:5" x14ac:dyDescent="0.2">
      <c r="B657" s="2">
        <v>40341</v>
      </c>
      <c r="C657" t="s">
        <v>33</v>
      </c>
      <c r="D657" t="str">
        <f>TEXT(Table1[[#This Row],[PHA]],"mmm")</f>
        <v>Jun</v>
      </c>
      <c r="E657" t="str">
        <f>TEXT(Table1[[#This Row],[PHA]],"YYYY")</f>
        <v>2010</v>
      </c>
    </row>
    <row r="658" spans="2:5" x14ac:dyDescent="0.2">
      <c r="B658" s="2">
        <v>40342</v>
      </c>
      <c r="C658" t="s">
        <v>13</v>
      </c>
      <c r="D658" t="str">
        <f>TEXT(Table1[[#This Row],[PHA]],"mmm")</f>
        <v>Jun</v>
      </c>
      <c r="E658" t="str">
        <f>TEXT(Table1[[#This Row],[PHA]],"YYYY")</f>
        <v>2010</v>
      </c>
    </row>
    <row r="659" spans="2:5" x14ac:dyDescent="0.2">
      <c r="B659" s="2">
        <v>40342</v>
      </c>
      <c r="C659" t="s">
        <v>46</v>
      </c>
      <c r="D659" t="str">
        <f>TEXT(Table1[[#This Row],[PHA]],"mmm")</f>
        <v>Jun</v>
      </c>
      <c r="E659" t="str">
        <f>TEXT(Table1[[#This Row],[PHA]],"YYYY")</f>
        <v>2010</v>
      </c>
    </row>
    <row r="660" spans="2:5" x14ac:dyDescent="0.2">
      <c r="B660" s="2">
        <v>40347</v>
      </c>
      <c r="C660" t="s">
        <v>12</v>
      </c>
      <c r="D660" t="str">
        <f>TEXT(Table1[[#This Row],[PHA]],"mmm")</f>
        <v>Jun</v>
      </c>
      <c r="E660" t="str">
        <f>TEXT(Table1[[#This Row],[PHA]],"YYYY")</f>
        <v>2010</v>
      </c>
    </row>
    <row r="661" spans="2:5" x14ac:dyDescent="0.2">
      <c r="B661" s="2">
        <v>40351</v>
      </c>
      <c r="C661" t="s">
        <v>36</v>
      </c>
      <c r="D661" t="str">
        <f>TEXT(Table1[[#This Row],[PHA]],"mmm")</f>
        <v>Jun</v>
      </c>
      <c r="E661" t="str">
        <f>TEXT(Table1[[#This Row],[PHA]],"YYYY")</f>
        <v>2010</v>
      </c>
    </row>
    <row r="662" spans="2:5" x14ac:dyDescent="0.2">
      <c r="B662" s="2">
        <v>40351</v>
      </c>
      <c r="C662" t="s">
        <v>36</v>
      </c>
      <c r="D662" t="str">
        <f>TEXT(Table1[[#This Row],[PHA]],"mmm")</f>
        <v>Jun</v>
      </c>
      <c r="E662" t="str">
        <f>TEXT(Table1[[#This Row],[PHA]],"YYYY")</f>
        <v>2010</v>
      </c>
    </row>
    <row r="663" spans="2:5" x14ac:dyDescent="0.2">
      <c r="B663" s="2">
        <v>40351</v>
      </c>
      <c r="C663" t="s">
        <v>18</v>
      </c>
      <c r="D663" t="str">
        <f>TEXT(Table1[[#This Row],[PHA]],"mmm")</f>
        <v>Jun</v>
      </c>
      <c r="E663" t="str">
        <f>TEXT(Table1[[#This Row],[PHA]],"YYYY")</f>
        <v>2010</v>
      </c>
    </row>
    <row r="664" spans="2:5" x14ac:dyDescent="0.2">
      <c r="B664" s="2">
        <v>40351</v>
      </c>
      <c r="C664" t="s">
        <v>20</v>
      </c>
      <c r="D664" t="str">
        <f>TEXT(Table1[[#This Row],[PHA]],"mmm")</f>
        <v>Jun</v>
      </c>
      <c r="E664" t="str">
        <f>TEXT(Table1[[#This Row],[PHA]],"YYYY")</f>
        <v>2010</v>
      </c>
    </row>
    <row r="665" spans="2:5" x14ac:dyDescent="0.2">
      <c r="B665" s="2">
        <v>40351</v>
      </c>
      <c r="C665" t="s">
        <v>20</v>
      </c>
      <c r="D665" t="str">
        <f>TEXT(Table1[[#This Row],[PHA]],"mmm")</f>
        <v>Jun</v>
      </c>
      <c r="E665" t="str">
        <f>TEXT(Table1[[#This Row],[PHA]],"YYYY")</f>
        <v>2010</v>
      </c>
    </row>
    <row r="666" spans="2:5" x14ac:dyDescent="0.2">
      <c r="B666" s="2">
        <v>40352</v>
      </c>
      <c r="C666" t="s">
        <v>46</v>
      </c>
      <c r="D666" t="str">
        <f>TEXT(Table1[[#This Row],[PHA]],"mmm")</f>
        <v>Jun</v>
      </c>
      <c r="E666" t="str">
        <f>TEXT(Table1[[#This Row],[PHA]],"YYYY")</f>
        <v>2010</v>
      </c>
    </row>
    <row r="667" spans="2:5" x14ac:dyDescent="0.2">
      <c r="B667" s="2">
        <v>40352</v>
      </c>
      <c r="C667" t="s">
        <v>33</v>
      </c>
      <c r="D667" t="str">
        <f>TEXT(Table1[[#This Row],[PHA]],"mmm")</f>
        <v>Jun</v>
      </c>
      <c r="E667" t="str">
        <f>TEXT(Table1[[#This Row],[PHA]],"YYYY")</f>
        <v>2010</v>
      </c>
    </row>
    <row r="668" spans="2:5" x14ac:dyDescent="0.2">
      <c r="B668" s="2">
        <v>40353</v>
      </c>
      <c r="C668" t="s">
        <v>36</v>
      </c>
      <c r="D668" t="str">
        <f>TEXT(Table1[[#This Row],[PHA]],"mmm")</f>
        <v>Jun</v>
      </c>
      <c r="E668" t="str">
        <f>TEXT(Table1[[#This Row],[PHA]],"YYYY")</f>
        <v>2010</v>
      </c>
    </row>
    <row r="669" spans="2:5" x14ac:dyDescent="0.2">
      <c r="B669" s="2">
        <v>40353</v>
      </c>
      <c r="C669" t="s">
        <v>33</v>
      </c>
      <c r="D669" t="str">
        <f>TEXT(Table1[[#This Row],[PHA]],"mmm")</f>
        <v>Jun</v>
      </c>
      <c r="E669" t="str">
        <f>TEXT(Table1[[#This Row],[PHA]],"YYYY")</f>
        <v>2010</v>
      </c>
    </row>
    <row r="670" spans="2:5" x14ac:dyDescent="0.2">
      <c r="B670" s="2">
        <v>40361</v>
      </c>
      <c r="C670" t="s">
        <v>33</v>
      </c>
      <c r="D670" t="str">
        <f>TEXT(Table1[[#This Row],[PHA]],"mmm")</f>
        <v>Jul</v>
      </c>
      <c r="E670" t="str">
        <f>TEXT(Table1[[#This Row],[PHA]],"YYYY")</f>
        <v>2010</v>
      </c>
    </row>
    <row r="671" spans="2:5" x14ac:dyDescent="0.2">
      <c r="B671" s="2">
        <v>40367</v>
      </c>
      <c r="C671" t="s">
        <v>27</v>
      </c>
      <c r="D671" t="str">
        <f>TEXT(Table1[[#This Row],[PHA]],"mmm")</f>
        <v>Jul</v>
      </c>
      <c r="E671" t="str">
        <f>TEXT(Table1[[#This Row],[PHA]],"YYYY")</f>
        <v>2010</v>
      </c>
    </row>
    <row r="672" spans="2:5" x14ac:dyDescent="0.2">
      <c r="B672" s="2">
        <v>40367</v>
      </c>
      <c r="C672" t="s">
        <v>27</v>
      </c>
      <c r="D672" t="str">
        <f>TEXT(Table1[[#This Row],[PHA]],"mmm")</f>
        <v>Jul</v>
      </c>
      <c r="E672" t="str">
        <f>TEXT(Table1[[#This Row],[PHA]],"YYYY")</f>
        <v>2010</v>
      </c>
    </row>
    <row r="673" spans="2:5" x14ac:dyDescent="0.2">
      <c r="B673" s="2">
        <v>40367</v>
      </c>
      <c r="C673" t="s">
        <v>33</v>
      </c>
      <c r="D673" t="str">
        <f>TEXT(Table1[[#This Row],[PHA]],"mmm")</f>
        <v>Jul</v>
      </c>
      <c r="E673" t="str">
        <f>TEXT(Table1[[#This Row],[PHA]],"YYYY")</f>
        <v>2010</v>
      </c>
    </row>
    <row r="674" spans="2:5" x14ac:dyDescent="0.2">
      <c r="B674" s="2">
        <v>40367</v>
      </c>
      <c r="C674" t="s">
        <v>33</v>
      </c>
      <c r="D674" t="str">
        <f>TEXT(Table1[[#This Row],[PHA]],"mmm")</f>
        <v>Jul</v>
      </c>
      <c r="E674" t="str">
        <f>TEXT(Table1[[#This Row],[PHA]],"YYYY")</f>
        <v>2010</v>
      </c>
    </row>
    <row r="675" spans="2:5" x14ac:dyDescent="0.2">
      <c r="B675" s="2">
        <v>40367</v>
      </c>
      <c r="C675" t="s">
        <v>33</v>
      </c>
      <c r="D675" t="str">
        <f>TEXT(Table1[[#This Row],[PHA]],"mmm")</f>
        <v>Jul</v>
      </c>
      <c r="E675" t="str">
        <f>TEXT(Table1[[#This Row],[PHA]],"YYYY")</f>
        <v>2010</v>
      </c>
    </row>
    <row r="676" spans="2:5" x14ac:dyDescent="0.2">
      <c r="B676" s="2">
        <v>40367</v>
      </c>
      <c r="C676" t="s">
        <v>33</v>
      </c>
      <c r="D676" t="str">
        <f>TEXT(Table1[[#This Row],[PHA]],"mmm")</f>
        <v>Jul</v>
      </c>
      <c r="E676" t="str">
        <f>TEXT(Table1[[#This Row],[PHA]],"YYYY")</f>
        <v>2010</v>
      </c>
    </row>
    <row r="677" spans="2:5" x14ac:dyDescent="0.2">
      <c r="B677" s="2">
        <v>40373</v>
      </c>
      <c r="C677" t="s">
        <v>29</v>
      </c>
      <c r="D677" t="str">
        <f>TEXT(Table1[[#This Row],[PHA]],"mmm")</f>
        <v>Jul</v>
      </c>
      <c r="E677" t="str">
        <f>TEXT(Table1[[#This Row],[PHA]],"YYYY")</f>
        <v>2010</v>
      </c>
    </row>
    <row r="678" spans="2:5" x14ac:dyDescent="0.2">
      <c r="B678" s="2">
        <v>40376</v>
      </c>
      <c r="C678" t="s">
        <v>32</v>
      </c>
      <c r="D678" t="str">
        <f>TEXT(Table1[[#This Row],[PHA]],"mmm")</f>
        <v>Jul</v>
      </c>
      <c r="E678" t="str">
        <f>TEXT(Table1[[#This Row],[PHA]],"YYYY")</f>
        <v>2010</v>
      </c>
    </row>
    <row r="679" spans="2:5" x14ac:dyDescent="0.2">
      <c r="B679" s="2">
        <v>40378</v>
      </c>
      <c r="C679" t="s">
        <v>17</v>
      </c>
      <c r="D679" t="str">
        <f>TEXT(Table1[[#This Row],[PHA]],"mmm")</f>
        <v>Jul</v>
      </c>
      <c r="E679" t="str">
        <f>TEXT(Table1[[#This Row],[PHA]],"YYYY")</f>
        <v>2010</v>
      </c>
    </row>
    <row r="680" spans="2:5" x14ac:dyDescent="0.2">
      <c r="B680" s="2">
        <v>40381</v>
      </c>
      <c r="C680" t="s">
        <v>17</v>
      </c>
      <c r="D680" t="str">
        <f>TEXT(Table1[[#This Row],[PHA]],"mmm")</f>
        <v>Jul</v>
      </c>
      <c r="E680" t="str">
        <f>TEXT(Table1[[#This Row],[PHA]],"YYYY")</f>
        <v>2010</v>
      </c>
    </row>
    <row r="681" spans="2:5" x14ac:dyDescent="0.2">
      <c r="B681" s="2">
        <v>40386</v>
      </c>
      <c r="C681" t="s">
        <v>33</v>
      </c>
      <c r="D681" t="str">
        <f>TEXT(Table1[[#This Row],[PHA]],"mmm")</f>
        <v>Jul</v>
      </c>
      <c r="E681" t="str">
        <f>TEXT(Table1[[#This Row],[PHA]],"YYYY")</f>
        <v>2010</v>
      </c>
    </row>
    <row r="682" spans="2:5" x14ac:dyDescent="0.2">
      <c r="B682" s="2">
        <v>40389</v>
      </c>
      <c r="C682" t="s">
        <v>36</v>
      </c>
      <c r="D682" t="str">
        <f>TEXT(Table1[[#This Row],[PHA]],"mmm")</f>
        <v>Jul</v>
      </c>
      <c r="E682" t="str">
        <f>TEXT(Table1[[#This Row],[PHA]],"YYYY")</f>
        <v>2010</v>
      </c>
    </row>
    <row r="683" spans="2:5" x14ac:dyDescent="0.2">
      <c r="B683" s="2">
        <v>40389</v>
      </c>
      <c r="C683" t="s">
        <v>38</v>
      </c>
      <c r="D683" t="str">
        <f>TEXT(Table1[[#This Row],[PHA]],"mmm")</f>
        <v>Jul</v>
      </c>
      <c r="E683" t="str">
        <f>TEXT(Table1[[#This Row],[PHA]],"YYYY")</f>
        <v>2010</v>
      </c>
    </row>
    <row r="684" spans="2:5" x14ac:dyDescent="0.2">
      <c r="B684" s="2">
        <v>40392</v>
      </c>
      <c r="C684" t="s">
        <v>27</v>
      </c>
      <c r="D684" t="str">
        <f>TEXT(Table1[[#This Row],[PHA]],"mmm")</f>
        <v>Aug</v>
      </c>
      <c r="E684" t="str">
        <f>TEXT(Table1[[#This Row],[PHA]],"YYYY")</f>
        <v>2010</v>
      </c>
    </row>
    <row r="685" spans="2:5" x14ac:dyDescent="0.2">
      <c r="B685" s="2">
        <v>40393</v>
      </c>
      <c r="C685" t="s">
        <v>38</v>
      </c>
      <c r="D685" t="str">
        <f>TEXT(Table1[[#This Row],[PHA]],"mmm")</f>
        <v>Aug</v>
      </c>
      <c r="E685" t="str">
        <f>TEXT(Table1[[#This Row],[PHA]],"YYYY")</f>
        <v>2010</v>
      </c>
    </row>
    <row r="686" spans="2:5" x14ac:dyDescent="0.2">
      <c r="B686" s="2">
        <v>40393</v>
      </c>
      <c r="C686" t="s">
        <v>33</v>
      </c>
      <c r="D686" t="str">
        <f>TEXT(Table1[[#This Row],[PHA]],"mmm")</f>
        <v>Aug</v>
      </c>
      <c r="E686" t="str">
        <f>TEXT(Table1[[#This Row],[PHA]],"YYYY")</f>
        <v>2010</v>
      </c>
    </row>
    <row r="687" spans="2:5" x14ac:dyDescent="0.2">
      <c r="B687" s="2">
        <v>40393</v>
      </c>
      <c r="C687" t="s">
        <v>33</v>
      </c>
      <c r="D687" t="str">
        <f>TEXT(Table1[[#This Row],[PHA]],"mmm")</f>
        <v>Aug</v>
      </c>
      <c r="E687" t="str">
        <f>TEXT(Table1[[#This Row],[PHA]],"YYYY")</f>
        <v>2010</v>
      </c>
    </row>
    <row r="688" spans="2:5" x14ac:dyDescent="0.2">
      <c r="B688" s="2">
        <v>40400</v>
      </c>
      <c r="C688" t="s">
        <v>33</v>
      </c>
      <c r="D688" t="str">
        <f>TEXT(Table1[[#This Row],[PHA]],"mmm")</f>
        <v>Aug</v>
      </c>
      <c r="E688" t="str">
        <f>TEXT(Table1[[#This Row],[PHA]],"YYYY")</f>
        <v>2010</v>
      </c>
    </row>
    <row r="689" spans="2:5" x14ac:dyDescent="0.2">
      <c r="B689" s="2">
        <v>40405</v>
      </c>
      <c r="C689" t="s">
        <v>31</v>
      </c>
      <c r="D689" t="str">
        <f>TEXT(Table1[[#This Row],[PHA]],"mmm")</f>
        <v>Aug</v>
      </c>
      <c r="E689" t="str">
        <f>TEXT(Table1[[#This Row],[PHA]],"YYYY")</f>
        <v>2010</v>
      </c>
    </row>
    <row r="690" spans="2:5" x14ac:dyDescent="0.2">
      <c r="B690" s="2">
        <v>40405</v>
      </c>
      <c r="C690" t="s">
        <v>33</v>
      </c>
      <c r="D690" t="str">
        <f>TEXT(Table1[[#This Row],[PHA]],"mmm")</f>
        <v>Aug</v>
      </c>
      <c r="E690" t="str">
        <f>TEXT(Table1[[#This Row],[PHA]],"YYYY")</f>
        <v>2010</v>
      </c>
    </row>
    <row r="691" spans="2:5" x14ac:dyDescent="0.2">
      <c r="B691" s="2">
        <v>40407</v>
      </c>
      <c r="C691" t="s">
        <v>33</v>
      </c>
      <c r="D691" t="str">
        <f>TEXT(Table1[[#This Row],[PHA]],"mmm")</f>
        <v>Aug</v>
      </c>
      <c r="E691" t="str">
        <f>TEXT(Table1[[#This Row],[PHA]],"YYYY")</f>
        <v>2010</v>
      </c>
    </row>
    <row r="692" spans="2:5" x14ac:dyDescent="0.2">
      <c r="B692" s="2">
        <v>40409</v>
      </c>
      <c r="C692" t="s">
        <v>46</v>
      </c>
      <c r="D692" t="str">
        <f>TEXT(Table1[[#This Row],[PHA]],"mmm")</f>
        <v>Aug</v>
      </c>
      <c r="E692" t="str">
        <f>TEXT(Table1[[#This Row],[PHA]],"YYYY")</f>
        <v>2010</v>
      </c>
    </row>
    <row r="693" spans="2:5" x14ac:dyDescent="0.2">
      <c r="B693" s="2">
        <v>40416</v>
      </c>
      <c r="C693" t="s">
        <v>46</v>
      </c>
      <c r="D693" t="str">
        <f>TEXT(Table1[[#This Row],[PHA]],"mmm")</f>
        <v>Aug</v>
      </c>
      <c r="E693" t="str">
        <f>TEXT(Table1[[#This Row],[PHA]],"YYYY")</f>
        <v>2010</v>
      </c>
    </row>
    <row r="694" spans="2:5" x14ac:dyDescent="0.2">
      <c r="B694" s="2">
        <v>40416</v>
      </c>
      <c r="C694" t="s">
        <v>30</v>
      </c>
      <c r="D694" t="str">
        <f>TEXT(Table1[[#This Row],[PHA]],"mmm")</f>
        <v>Aug</v>
      </c>
      <c r="E694" t="str">
        <f>TEXT(Table1[[#This Row],[PHA]],"YYYY")</f>
        <v>2010</v>
      </c>
    </row>
    <row r="695" spans="2:5" x14ac:dyDescent="0.2">
      <c r="B695" s="2">
        <v>40416</v>
      </c>
      <c r="C695" t="s">
        <v>27</v>
      </c>
      <c r="D695" t="str">
        <f>TEXT(Table1[[#This Row],[PHA]],"mmm")</f>
        <v>Aug</v>
      </c>
      <c r="E695" t="str">
        <f>TEXT(Table1[[#This Row],[PHA]],"YYYY")</f>
        <v>2010</v>
      </c>
    </row>
    <row r="696" spans="2:5" x14ac:dyDescent="0.2">
      <c r="B696" s="2">
        <v>40417</v>
      </c>
      <c r="C696" t="s">
        <v>36</v>
      </c>
      <c r="D696" t="str">
        <f>TEXT(Table1[[#This Row],[PHA]],"mmm")</f>
        <v>Aug</v>
      </c>
      <c r="E696" t="str">
        <f>TEXT(Table1[[#This Row],[PHA]],"YYYY")</f>
        <v>2010</v>
      </c>
    </row>
    <row r="697" spans="2:5" x14ac:dyDescent="0.2">
      <c r="B697" s="2">
        <v>40417</v>
      </c>
      <c r="C697" t="s">
        <v>36</v>
      </c>
      <c r="D697" t="str">
        <f>TEXT(Table1[[#This Row],[PHA]],"mmm")</f>
        <v>Aug</v>
      </c>
      <c r="E697" t="str">
        <f>TEXT(Table1[[#This Row],[PHA]],"YYYY")</f>
        <v>2010</v>
      </c>
    </row>
    <row r="698" spans="2:5" x14ac:dyDescent="0.2">
      <c r="B698" s="2">
        <v>40417</v>
      </c>
      <c r="C698" t="s">
        <v>36</v>
      </c>
      <c r="D698" t="str">
        <f>TEXT(Table1[[#This Row],[PHA]],"mmm")</f>
        <v>Aug</v>
      </c>
      <c r="E698" t="str">
        <f>TEXT(Table1[[#This Row],[PHA]],"YYYY")</f>
        <v>2010</v>
      </c>
    </row>
    <row r="699" spans="2:5" x14ac:dyDescent="0.2">
      <c r="B699" s="2">
        <v>40417</v>
      </c>
      <c r="C699" t="s">
        <v>36</v>
      </c>
      <c r="D699" t="str">
        <f>TEXT(Table1[[#This Row],[PHA]],"mmm")</f>
        <v>Aug</v>
      </c>
      <c r="E699" t="str">
        <f>TEXT(Table1[[#This Row],[PHA]],"YYYY")</f>
        <v>2010</v>
      </c>
    </row>
    <row r="700" spans="2:5" x14ac:dyDescent="0.2">
      <c r="B700" s="2">
        <v>40417</v>
      </c>
      <c r="C700" t="s">
        <v>36</v>
      </c>
      <c r="D700" t="str">
        <f>TEXT(Table1[[#This Row],[PHA]],"mmm")</f>
        <v>Aug</v>
      </c>
      <c r="E700" t="str">
        <f>TEXT(Table1[[#This Row],[PHA]],"YYYY")</f>
        <v>2010</v>
      </c>
    </row>
    <row r="701" spans="2:5" x14ac:dyDescent="0.2">
      <c r="B701" s="2">
        <v>40417</v>
      </c>
      <c r="C701" t="s">
        <v>36</v>
      </c>
      <c r="D701" t="str">
        <f>TEXT(Table1[[#This Row],[PHA]],"mmm")</f>
        <v>Aug</v>
      </c>
      <c r="E701" t="str">
        <f>TEXT(Table1[[#This Row],[PHA]],"YYYY")</f>
        <v>2010</v>
      </c>
    </row>
    <row r="702" spans="2:5" x14ac:dyDescent="0.2">
      <c r="B702" s="2">
        <v>40417</v>
      </c>
      <c r="C702" t="s">
        <v>36</v>
      </c>
      <c r="D702" t="str">
        <f>TEXT(Table1[[#This Row],[PHA]],"mmm")</f>
        <v>Aug</v>
      </c>
      <c r="E702" t="str">
        <f>TEXT(Table1[[#This Row],[PHA]],"YYYY")</f>
        <v>2010</v>
      </c>
    </row>
    <row r="703" spans="2:5" x14ac:dyDescent="0.2">
      <c r="B703" s="2">
        <v>40417</v>
      </c>
      <c r="C703" t="s">
        <v>46</v>
      </c>
      <c r="D703" t="str">
        <f>TEXT(Table1[[#This Row],[PHA]],"mmm")</f>
        <v>Aug</v>
      </c>
      <c r="E703" t="str">
        <f>TEXT(Table1[[#This Row],[PHA]],"YYYY")</f>
        <v>2010</v>
      </c>
    </row>
    <row r="704" spans="2:5" x14ac:dyDescent="0.2">
      <c r="B704" s="2">
        <v>40417</v>
      </c>
      <c r="C704" t="s">
        <v>46</v>
      </c>
      <c r="D704" t="str">
        <f>TEXT(Table1[[#This Row],[PHA]],"mmm")</f>
        <v>Aug</v>
      </c>
      <c r="E704" t="str">
        <f>TEXT(Table1[[#This Row],[PHA]],"YYYY")</f>
        <v>2010</v>
      </c>
    </row>
    <row r="705" spans="2:5" x14ac:dyDescent="0.2">
      <c r="B705" s="2">
        <v>40417</v>
      </c>
      <c r="C705" t="s">
        <v>46</v>
      </c>
      <c r="D705" t="str">
        <f>TEXT(Table1[[#This Row],[PHA]],"mmm")</f>
        <v>Aug</v>
      </c>
      <c r="E705" t="str">
        <f>TEXT(Table1[[#This Row],[PHA]],"YYYY")</f>
        <v>2010</v>
      </c>
    </row>
    <row r="706" spans="2:5" x14ac:dyDescent="0.2">
      <c r="B706" s="2">
        <v>40417</v>
      </c>
      <c r="C706" t="s">
        <v>46</v>
      </c>
      <c r="D706" t="str">
        <f>TEXT(Table1[[#This Row],[PHA]],"mmm")</f>
        <v>Aug</v>
      </c>
      <c r="E706" t="str">
        <f>TEXT(Table1[[#This Row],[PHA]],"YYYY")</f>
        <v>2010</v>
      </c>
    </row>
    <row r="707" spans="2:5" x14ac:dyDescent="0.2">
      <c r="B707" s="2">
        <v>40417</v>
      </c>
      <c r="C707" t="s">
        <v>38</v>
      </c>
      <c r="D707" t="str">
        <f>TEXT(Table1[[#This Row],[PHA]],"mmm")</f>
        <v>Aug</v>
      </c>
      <c r="E707" t="str">
        <f>TEXT(Table1[[#This Row],[PHA]],"YYYY")</f>
        <v>2010</v>
      </c>
    </row>
    <row r="708" spans="2:5" x14ac:dyDescent="0.2">
      <c r="B708" s="2">
        <v>40417</v>
      </c>
      <c r="C708" t="s">
        <v>27</v>
      </c>
      <c r="D708" t="str">
        <f>TEXT(Table1[[#This Row],[PHA]],"mmm")</f>
        <v>Aug</v>
      </c>
      <c r="E708" t="str">
        <f>TEXT(Table1[[#This Row],[PHA]],"YYYY")</f>
        <v>2010</v>
      </c>
    </row>
    <row r="709" spans="2:5" x14ac:dyDescent="0.2">
      <c r="B709" s="2">
        <v>40417</v>
      </c>
      <c r="C709" t="s">
        <v>22</v>
      </c>
      <c r="D709" t="str">
        <f>TEXT(Table1[[#This Row],[PHA]],"mmm")</f>
        <v>Aug</v>
      </c>
      <c r="E709" t="str">
        <f>TEXT(Table1[[#This Row],[PHA]],"YYYY")</f>
        <v>2010</v>
      </c>
    </row>
    <row r="710" spans="2:5" x14ac:dyDescent="0.2">
      <c r="B710" s="2">
        <v>40417</v>
      </c>
      <c r="C710" t="s">
        <v>20</v>
      </c>
      <c r="D710" t="str">
        <f>TEXT(Table1[[#This Row],[PHA]],"mmm")</f>
        <v>Aug</v>
      </c>
      <c r="E710" t="str">
        <f>TEXT(Table1[[#This Row],[PHA]],"YYYY")</f>
        <v>2010</v>
      </c>
    </row>
    <row r="711" spans="2:5" x14ac:dyDescent="0.2">
      <c r="B711" s="2">
        <v>40418</v>
      </c>
      <c r="C711" t="s">
        <v>36</v>
      </c>
      <c r="D711" t="str">
        <f>TEXT(Table1[[#This Row],[PHA]],"mmm")</f>
        <v>Aug</v>
      </c>
      <c r="E711" t="str">
        <f>TEXT(Table1[[#This Row],[PHA]],"YYYY")</f>
        <v>2010</v>
      </c>
    </row>
    <row r="712" spans="2:5" x14ac:dyDescent="0.2">
      <c r="B712" s="2">
        <v>40418</v>
      </c>
      <c r="C712" t="s">
        <v>46</v>
      </c>
      <c r="D712" t="str">
        <f>TEXT(Table1[[#This Row],[PHA]],"mmm")</f>
        <v>Aug</v>
      </c>
      <c r="E712" t="str">
        <f>TEXT(Table1[[#This Row],[PHA]],"YYYY")</f>
        <v>2010</v>
      </c>
    </row>
    <row r="713" spans="2:5" x14ac:dyDescent="0.2">
      <c r="B713" s="2">
        <v>40418</v>
      </c>
      <c r="C713" t="s">
        <v>46</v>
      </c>
      <c r="D713" t="str">
        <f>TEXT(Table1[[#This Row],[PHA]],"mmm")</f>
        <v>Aug</v>
      </c>
      <c r="E713" t="str">
        <f>TEXT(Table1[[#This Row],[PHA]],"YYYY")</f>
        <v>2010</v>
      </c>
    </row>
    <row r="714" spans="2:5" x14ac:dyDescent="0.2">
      <c r="B714" s="2">
        <v>40418</v>
      </c>
      <c r="C714" t="s">
        <v>46</v>
      </c>
      <c r="D714" t="str">
        <f>TEXT(Table1[[#This Row],[PHA]],"mmm")</f>
        <v>Aug</v>
      </c>
      <c r="E714" t="str">
        <f>TEXT(Table1[[#This Row],[PHA]],"YYYY")</f>
        <v>2010</v>
      </c>
    </row>
    <row r="715" spans="2:5" x14ac:dyDescent="0.2">
      <c r="B715" s="2">
        <v>40418</v>
      </c>
      <c r="C715" t="s">
        <v>46</v>
      </c>
      <c r="D715" t="str">
        <f>TEXT(Table1[[#This Row],[PHA]],"mmm")</f>
        <v>Aug</v>
      </c>
      <c r="E715" t="str">
        <f>TEXT(Table1[[#This Row],[PHA]],"YYYY")</f>
        <v>2010</v>
      </c>
    </row>
    <row r="716" spans="2:5" x14ac:dyDescent="0.2">
      <c r="B716" s="2">
        <v>40418</v>
      </c>
      <c r="C716" t="s">
        <v>46</v>
      </c>
      <c r="D716" t="str">
        <f>TEXT(Table1[[#This Row],[PHA]],"mmm")</f>
        <v>Aug</v>
      </c>
      <c r="E716" t="str">
        <f>TEXT(Table1[[#This Row],[PHA]],"YYYY")</f>
        <v>2010</v>
      </c>
    </row>
    <row r="717" spans="2:5" x14ac:dyDescent="0.2">
      <c r="B717" s="2">
        <v>40418</v>
      </c>
      <c r="C717" t="s">
        <v>46</v>
      </c>
      <c r="D717" t="str">
        <f>TEXT(Table1[[#This Row],[PHA]],"mmm")</f>
        <v>Aug</v>
      </c>
      <c r="E717" t="str">
        <f>TEXT(Table1[[#This Row],[PHA]],"YYYY")</f>
        <v>2010</v>
      </c>
    </row>
    <row r="718" spans="2:5" x14ac:dyDescent="0.2">
      <c r="B718" s="2">
        <v>40418</v>
      </c>
      <c r="C718" t="s">
        <v>29</v>
      </c>
      <c r="D718" t="str">
        <f>TEXT(Table1[[#This Row],[PHA]],"mmm")</f>
        <v>Aug</v>
      </c>
      <c r="E718" t="str">
        <f>TEXT(Table1[[#This Row],[PHA]],"YYYY")</f>
        <v>2010</v>
      </c>
    </row>
    <row r="719" spans="2:5" x14ac:dyDescent="0.2">
      <c r="B719" s="2">
        <v>40418</v>
      </c>
      <c r="C719" t="s">
        <v>27</v>
      </c>
      <c r="D719" t="str">
        <f>TEXT(Table1[[#This Row],[PHA]],"mmm")</f>
        <v>Aug</v>
      </c>
      <c r="E719" t="str">
        <f>TEXT(Table1[[#This Row],[PHA]],"YYYY")</f>
        <v>2010</v>
      </c>
    </row>
    <row r="720" spans="2:5" x14ac:dyDescent="0.2">
      <c r="B720" s="2">
        <v>40418</v>
      </c>
      <c r="C720" t="s">
        <v>27</v>
      </c>
      <c r="D720" t="str">
        <f>TEXT(Table1[[#This Row],[PHA]],"mmm")</f>
        <v>Aug</v>
      </c>
      <c r="E720" t="str">
        <f>TEXT(Table1[[#This Row],[PHA]],"YYYY")</f>
        <v>2010</v>
      </c>
    </row>
    <row r="721" spans="2:5" x14ac:dyDescent="0.2">
      <c r="B721" s="2">
        <v>40418</v>
      </c>
      <c r="C721" t="s">
        <v>27</v>
      </c>
      <c r="D721" t="str">
        <f>TEXT(Table1[[#This Row],[PHA]],"mmm")</f>
        <v>Aug</v>
      </c>
      <c r="E721" t="str">
        <f>TEXT(Table1[[#This Row],[PHA]],"YYYY")</f>
        <v>2010</v>
      </c>
    </row>
    <row r="722" spans="2:5" x14ac:dyDescent="0.2">
      <c r="B722" s="2">
        <v>40418</v>
      </c>
      <c r="C722" t="s">
        <v>27</v>
      </c>
      <c r="D722" t="str">
        <f>TEXT(Table1[[#This Row],[PHA]],"mmm")</f>
        <v>Aug</v>
      </c>
      <c r="E722" t="str">
        <f>TEXT(Table1[[#This Row],[PHA]],"YYYY")</f>
        <v>2010</v>
      </c>
    </row>
    <row r="723" spans="2:5" x14ac:dyDescent="0.2">
      <c r="B723" s="2">
        <v>40418</v>
      </c>
      <c r="C723" t="s">
        <v>27</v>
      </c>
      <c r="D723" t="str">
        <f>TEXT(Table1[[#This Row],[PHA]],"mmm")</f>
        <v>Aug</v>
      </c>
      <c r="E723" t="str">
        <f>TEXT(Table1[[#This Row],[PHA]],"YYYY")</f>
        <v>2010</v>
      </c>
    </row>
    <row r="724" spans="2:5" x14ac:dyDescent="0.2">
      <c r="B724" s="2">
        <v>40418</v>
      </c>
      <c r="C724" t="s">
        <v>27</v>
      </c>
      <c r="D724" t="str">
        <f>TEXT(Table1[[#This Row],[PHA]],"mmm")</f>
        <v>Aug</v>
      </c>
      <c r="E724" t="str">
        <f>TEXT(Table1[[#This Row],[PHA]],"YYYY")</f>
        <v>2010</v>
      </c>
    </row>
    <row r="725" spans="2:5" x14ac:dyDescent="0.2">
      <c r="B725" s="2">
        <v>40418</v>
      </c>
      <c r="C725" t="s">
        <v>27</v>
      </c>
      <c r="D725" t="str">
        <f>TEXT(Table1[[#This Row],[PHA]],"mmm")</f>
        <v>Aug</v>
      </c>
      <c r="E725" t="str">
        <f>TEXT(Table1[[#This Row],[PHA]],"YYYY")</f>
        <v>2010</v>
      </c>
    </row>
    <row r="726" spans="2:5" x14ac:dyDescent="0.2">
      <c r="B726" s="2">
        <v>40418</v>
      </c>
      <c r="C726" t="s">
        <v>27</v>
      </c>
      <c r="D726" t="str">
        <f>TEXT(Table1[[#This Row],[PHA]],"mmm")</f>
        <v>Aug</v>
      </c>
      <c r="E726" t="str">
        <f>TEXT(Table1[[#This Row],[PHA]],"YYYY")</f>
        <v>2010</v>
      </c>
    </row>
    <row r="727" spans="2:5" x14ac:dyDescent="0.2">
      <c r="B727" s="2">
        <v>40418</v>
      </c>
      <c r="C727" t="s">
        <v>27</v>
      </c>
      <c r="D727" t="str">
        <f>TEXT(Table1[[#This Row],[PHA]],"mmm")</f>
        <v>Aug</v>
      </c>
      <c r="E727" t="str">
        <f>TEXT(Table1[[#This Row],[PHA]],"YYYY")</f>
        <v>2010</v>
      </c>
    </row>
    <row r="728" spans="2:5" x14ac:dyDescent="0.2">
      <c r="B728" s="2">
        <v>40418</v>
      </c>
      <c r="C728" t="s">
        <v>33</v>
      </c>
      <c r="D728" t="str">
        <f>TEXT(Table1[[#This Row],[PHA]],"mmm")</f>
        <v>Aug</v>
      </c>
      <c r="E728" t="str">
        <f>TEXT(Table1[[#This Row],[PHA]],"YYYY")</f>
        <v>2010</v>
      </c>
    </row>
    <row r="729" spans="2:5" x14ac:dyDescent="0.2">
      <c r="B729" s="2">
        <v>40418</v>
      </c>
      <c r="C729" t="s">
        <v>33</v>
      </c>
      <c r="D729" t="str">
        <f>TEXT(Table1[[#This Row],[PHA]],"mmm")</f>
        <v>Aug</v>
      </c>
      <c r="E729" t="str">
        <f>TEXT(Table1[[#This Row],[PHA]],"YYYY")</f>
        <v>2010</v>
      </c>
    </row>
    <row r="730" spans="2:5" x14ac:dyDescent="0.2">
      <c r="B730" s="2">
        <v>40418</v>
      </c>
      <c r="C730" t="s">
        <v>33</v>
      </c>
      <c r="D730" t="str">
        <f>TEXT(Table1[[#This Row],[PHA]],"mmm")</f>
        <v>Aug</v>
      </c>
      <c r="E730" t="str">
        <f>TEXT(Table1[[#This Row],[PHA]],"YYYY")</f>
        <v>2010</v>
      </c>
    </row>
    <row r="731" spans="2:5" x14ac:dyDescent="0.2">
      <c r="B731" s="2">
        <v>40418</v>
      </c>
      <c r="C731" t="s">
        <v>33</v>
      </c>
      <c r="D731" t="str">
        <f>TEXT(Table1[[#This Row],[PHA]],"mmm")</f>
        <v>Aug</v>
      </c>
      <c r="E731" t="str">
        <f>TEXT(Table1[[#This Row],[PHA]],"YYYY")</f>
        <v>2010</v>
      </c>
    </row>
    <row r="732" spans="2:5" x14ac:dyDescent="0.2">
      <c r="B732" s="2">
        <v>40418</v>
      </c>
      <c r="C732" t="s">
        <v>33</v>
      </c>
      <c r="D732" t="str">
        <f>TEXT(Table1[[#This Row],[PHA]],"mmm")</f>
        <v>Aug</v>
      </c>
      <c r="E732" t="str">
        <f>TEXT(Table1[[#This Row],[PHA]],"YYYY")</f>
        <v>2010</v>
      </c>
    </row>
    <row r="733" spans="2:5" x14ac:dyDescent="0.2">
      <c r="B733" s="2">
        <v>40418</v>
      </c>
      <c r="C733" t="s">
        <v>33</v>
      </c>
      <c r="D733" t="str">
        <f>TEXT(Table1[[#This Row],[PHA]],"mmm")</f>
        <v>Aug</v>
      </c>
      <c r="E733" t="str">
        <f>TEXT(Table1[[#This Row],[PHA]],"YYYY")</f>
        <v>2010</v>
      </c>
    </row>
    <row r="734" spans="2:5" x14ac:dyDescent="0.2">
      <c r="B734" s="2">
        <v>40418</v>
      </c>
      <c r="C734" t="s">
        <v>33</v>
      </c>
      <c r="D734" t="str">
        <f>TEXT(Table1[[#This Row],[PHA]],"mmm")</f>
        <v>Aug</v>
      </c>
      <c r="E734" t="str">
        <f>TEXT(Table1[[#This Row],[PHA]],"YYYY")</f>
        <v>2010</v>
      </c>
    </row>
    <row r="735" spans="2:5" x14ac:dyDescent="0.2">
      <c r="B735" s="2">
        <v>40418</v>
      </c>
      <c r="C735" t="s">
        <v>19</v>
      </c>
      <c r="D735" t="str">
        <f>TEXT(Table1[[#This Row],[PHA]],"mmm")</f>
        <v>Aug</v>
      </c>
      <c r="E735" t="str">
        <f>TEXT(Table1[[#This Row],[PHA]],"YYYY")</f>
        <v>2010</v>
      </c>
    </row>
    <row r="736" spans="2:5" x14ac:dyDescent="0.2">
      <c r="B736" s="2">
        <v>40419</v>
      </c>
      <c r="C736" t="s">
        <v>36</v>
      </c>
      <c r="D736" t="str">
        <f>TEXT(Table1[[#This Row],[PHA]],"mmm")</f>
        <v>Aug</v>
      </c>
      <c r="E736" t="str">
        <f>TEXT(Table1[[#This Row],[PHA]],"YYYY")</f>
        <v>2010</v>
      </c>
    </row>
    <row r="737" spans="2:5" x14ac:dyDescent="0.2">
      <c r="B737" s="2">
        <v>40421</v>
      </c>
      <c r="C737" t="s">
        <v>36</v>
      </c>
      <c r="D737" t="str">
        <f>TEXT(Table1[[#This Row],[PHA]],"mmm")</f>
        <v>Aug</v>
      </c>
      <c r="E737" t="str">
        <f>TEXT(Table1[[#This Row],[PHA]],"YYYY")</f>
        <v>2010</v>
      </c>
    </row>
    <row r="738" spans="2:5" x14ac:dyDescent="0.2">
      <c r="B738" s="2">
        <v>40422</v>
      </c>
      <c r="C738" t="s">
        <v>36</v>
      </c>
      <c r="D738" t="str">
        <f>TEXT(Table1[[#This Row],[PHA]],"mmm")</f>
        <v>Sep</v>
      </c>
      <c r="E738" t="str">
        <f>TEXT(Table1[[#This Row],[PHA]],"YYYY")</f>
        <v>2010</v>
      </c>
    </row>
    <row r="739" spans="2:5" x14ac:dyDescent="0.2">
      <c r="B739" s="2">
        <v>40427</v>
      </c>
      <c r="C739" t="s">
        <v>46</v>
      </c>
      <c r="D739" t="str">
        <f>TEXT(Table1[[#This Row],[PHA]],"mmm")</f>
        <v>Sep</v>
      </c>
      <c r="E739" t="str">
        <f>TEXT(Table1[[#This Row],[PHA]],"YYYY")</f>
        <v>2010</v>
      </c>
    </row>
    <row r="740" spans="2:5" x14ac:dyDescent="0.2">
      <c r="B740" s="2">
        <v>40427</v>
      </c>
      <c r="C740" t="s">
        <v>30</v>
      </c>
      <c r="D740" t="str">
        <f>TEXT(Table1[[#This Row],[PHA]],"mmm")</f>
        <v>Sep</v>
      </c>
      <c r="E740" t="str">
        <f>TEXT(Table1[[#This Row],[PHA]],"YYYY")</f>
        <v>2010</v>
      </c>
    </row>
    <row r="741" spans="2:5" x14ac:dyDescent="0.2">
      <c r="B741" s="2">
        <v>40429</v>
      </c>
      <c r="C741" t="s">
        <v>36</v>
      </c>
      <c r="D741" t="str">
        <f>TEXT(Table1[[#This Row],[PHA]],"mmm")</f>
        <v>Sep</v>
      </c>
      <c r="E741" t="str">
        <f>TEXT(Table1[[#This Row],[PHA]],"YYYY")</f>
        <v>2010</v>
      </c>
    </row>
    <row r="742" spans="2:5" x14ac:dyDescent="0.2">
      <c r="B742" s="2">
        <v>40436</v>
      </c>
      <c r="C742" t="s">
        <v>27</v>
      </c>
      <c r="D742" t="str">
        <f>TEXT(Table1[[#This Row],[PHA]],"mmm")</f>
        <v>Sep</v>
      </c>
      <c r="E742" t="str">
        <f>TEXT(Table1[[#This Row],[PHA]],"YYYY")</f>
        <v>2010</v>
      </c>
    </row>
    <row r="743" spans="2:5" x14ac:dyDescent="0.2">
      <c r="B743" s="2">
        <v>40436</v>
      </c>
      <c r="C743" t="s">
        <v>28</v>
      </c>
      <c r="D743" t="str">
        <f>TEXT(Table1[[#This Row],[PHA]],"mmm")</f>
        <v>Sep</v>
      </c>
      <c r="E743" t="str">
        <f>TEXT(Table1[[#This Row],[PHA]],"YYYY")</f>
        <v>2010</v>
      </c>
    </row>
    <row r="744" spans="2:5" x14ac:dyDescent="0.2">
      <c r="B744" s="2">
        <v>40437</v>
      </c>
      <c r="C744" t="s">
        <v>36</v>
      </c>
      <c r="D744" t="str">
        <f>TEXT(Table1[[#This Row],[PHA]],"mmm")</f>
        <v>Sep</v>
      </c>
      <c r="E744" t="str">
        <f>TEXT(Table1[[#This Row],[PHA]],"YYYY")</f>
        <v>2010</v>
      </c>
    </row>
    <row r="745" spans="2:5" x14ac:dyDescent="0.2">
      <c r="B745" s="2">
        <v>40438</v>
      </c>
      <c r="C745" t="s">
        <v>30</v>
      </c>
      <c r="D745" t="str">
        <f>TEXT(Table1[[#This Row],[PHA]],"mmm")</f>
        <v>Sep</v>
      </c>
      <c r="E745" t="str">
        <f>TEXT(Table1[[#This Row],[PHA]],"YYYY")</f>
        <v>2010</v>
      </c>
    </row>
    <row r="746" spans="2:5" x14ac:dyDescent="0.2">
      <c r="B746" s="2">
        <v>40439</v>
      </c>
      <c r="C746" t="s">
        <v>36</v>
      </c>
      <c r="D746" t="str">
        <f>TEXT(Table1[[#This Row],[PHA]],"mmm")</f>
        <v>Sep</v>
      </c>
      <c r="E746" t="str">
        <f>TEXT(Table1[[#This Row],[PHA]],"YYYY")</f>
        <v>2010</v>
      </c>
    </row>
    <row r="747" spans="2:5" x14ac:dyDescent="0.2">
      <c r="B747" s="2">
        <v>40439</v>
      </c>
      <c r="C747" t="s">
        <v>36</v>
      </c>
      <c r="D747" t="str">
        <f>TEXT(Table1[[#This Row],[PHA]],"mmm")</f>
        <v>Sep</v>
      </c>
      <c r="E747" t="str">
        <f>TEXT(Table1[[#This Row],[PHA]],"YYYY")</f>
        <v>2010</v>
      </c>
    </row>
    <row r="748" spans="2:5" x14ac:dyDescent="0.2">
      <c r="B748" s="2">
        <v>40439</v>
      </c>
      <c r="C748" t="s">
        <v>36</v>
      </c>
      <c r="D748" t="str">
        <f>TEXT(Table1[[#This Row],[PHA]],"mmm")</f>
        <v>Sep</v>
      </c>
      <c r="E748" t="str">
        <f>TEXT(Table1[[#This Row],[PHA]],"YYYY")</f>
        <v>2010</v>
      </c>
    </row>
    <row r="749" spans="2:5" x14ac:dyDescent="0.2">
      <c r="B749" s="2">
        <v>40439</v>
      </c>
      <c r="C749" t="s">
        <v>13</v>
      </c>
      <c r="D749" t="str">
        <f>TEXT(Table1[[#This Row],[PHA]],"mmm")</f>
        <v>Sep</v>
      </c>
      <c r="E749" t="str">
        <f>TEXT(Table1[[#This Row],[PHA]],"YYYY")</f>
        <v>2010</v>
      </c>
    </row>
    <row r="750" spans="2:5" x14ac:dyDescent="0.2">
      <c r="B750" s="2">
        <v>40439</v>
      </c>
      <c r="C750" t="s">
        <v>13</v>
      </c>
      <c r="D750" t="str">
        <f>TEXT(Table1[[#This Row],[PHA]],"mmm")</f>
        <v>Sep</v>
      </c>
      <c r="E750" t="str">
        <f>TEXT(Table1[[#This Row],[PHA]],"YYYY")</f>
        <v>2010</v>
      </c>
    </row>
    <row r="751" spans="2:5" x14ac:dyDescent="0.2">
      <c r="B751" s="2">
        <v>40439</v>
      </c>
      <c r="C751" t="s">
        <v>13</v>
      </c>
      <c r="D751" t="str">
        <f>TEXT(Table1[[#This Row],[PHA]],"mmm")</f>
        <v>Sep</v>
      </c>
      <c r="E751" t="str">
        <f>TEXT(Table1[[#This Row],[PHA]],"YYYY")</f>
        <v>2010</v>
      </c>
    </row>
    <row r="752" spans="2:5" x14ac:dyDescent="0.2">
      <c r="B752" s="2">
        <v>40439</v>
      </c>
      <c r="C752" t="s">
        <v>13</v>
      </c>
      <c r="D752" t="str">
        <f>TEXT(Table1[[#This Row],[PHA]],"mmm")</f>
        <v>Sep</v>
      </c>
      <c r="E752" t="str">
        <f>TEXT(Table1[[#This Row],[PHA]],"YYYY")</f>
        <v>2010</v>
      </c>
    </row>
    <row r="753" spans="2:5" x14ac:dyDescent="0.2">
      <c r="B753" s="2">
        <v>40439</v>
      </c>
      <c r="C753" t="s">
        <v>31</v>
      </c>
      <c r="D753" t="str">
        <f>TEXT(Table1[[#This Row],[PHA]],"mmm")</f>
        <v>Sep</v>
      </c>
      <c r="E753" t="str">
        <f>TEXT(Table1[[#This Row],[PHA]],"YYYY")</f>
        <v>2010</v>
      </c>
    </row>
    <row r="754" spans="2:5" x14ac:dyDescent="0.2">
      <c r="B754" s="2">
        <v>40439</v>
      </c>
      <c r="C754" t="s">
        <v>27</v>
      </c>
      <c r="D754" t="str">
        <f>TEXT(Table1[[#This Row],[PHA]],"mmm")</f>
        <v>Sep</v>
      </c>
      <c r="E754" t="str">
        <f>TEXT(Table1[[#This Row],[PHA]],"YYYY")</f>
        <v>2010</v>
      </c>
    </row>
    <row r="755" spans="2:5" x14ac:dyDescent="0.2">
      <c r="B755" s="2">
        <v>40439</v>
      </c>
      <c r="C755" t="s">
        <v>22</v>
      </c>
      <c r="D755" t="str">
        <f>TEXT(Table1[[#This Row],[PHA]],"mmm")</f>
        <v>Sep</v>
      </c>
      <c r="E755" t="str">
        <f>TEXT(Table1[[#This Row],[PHA]],"YYYY")</f>
        <v>2010</v>
      </c>
    </row>
    <row r="756" spans="2:5" x14ac:dyDescent="0.2">
      <c r="B756" s="2">
        <v>40440</v>
      </c>
      <c r="C756" t="s">
        <v>46</v>
      </c>
      <c r="D756" t="str">
        <f>TEXT(Table1[[#This Row],[PHA]],"mmm")</f>
        <v>Sep</v>
      </c>
      <c r="E756" t="str">
        <f>TEXT(Table1[[#This Row],[PHA]],"YYYY")</f>
        <v>2010</v>
      </c>
    </row>
    <row r="757" spans="2:5" x14ac:dyDescent="0.2">
      <c r="B757" s="2">
        <v>40440</v>
      </c>
      <c r="C757" t="s">
        <v>46</v>
      </c>
      <c r="D757" t="str">
        <f>TEXT(Table1[[#This Row],[PHA]],"mmm")</f>
        <v>Sep</v>
      </c>
      <c r="E757" t="str">
        <f>TEXT(Table1[[#This Row],[PHA]],"YYYY")</f>
        <v>2010</v>
      </c>
    </row>
    <row r="758" spans="2:5" x14ac:dyDescent="0.2">
      <c r="B758" s="2">
        <v>40440</v>
      </c>
      <c r="C758" t="s">
        <v>46</v>
      </c>
      <c r="D758" t="str">
        <f>TEXT(Table1[[#This Row],[PHA]],"mmm")</f>
        <v>Sep</v>
      </c>
      <c r="E758" t="str">
        <f>TEXT(Table1[[#This Row],[PHA]],"YYYY")</f>
        <v>2010</v>
      </c>
    </row>
    <row r="759" spans="2:5" x14ac:dyDescent="0.2">
      <c r="B759" s="2">
        <v>40440</v>
      </c>
      <c r="C759" t="s">
        <v>20</v>
      </c>
      <c r="D759" t="str">
        <f>TEXT(Table1[[#This Row],[PHA]],"mmm")</f>
        <v>Sep</v>
      </c>
      <c r="E759" t="str">
        <f>TEXT(Table1[[#This Row],[PHA]],"YYYY")</f>
        <v>2010</v>
      </c>
    </row>
    <row r="760" spans="2:5" x14ac:dyDescent="0.2">
      <c r="B760" s="2">
        <v>40440</v>
      </c>
      <c r="C760" t="s">
        <v>20</v>
      </c>
      <c r="D760" t="str">
        <f>TEXT(Table1[[#This Row],[PHA]],"mmm")</f>
        <v>Sep</v>
      </c>
      <c r="E760" t="str">
        <f>TEXT(Table1[[#This Row],[PHA]],"YYYY")</f>
        <v>2010</v>
      </c>
    </row>
    <row r="761" spans="2:5" x14ac:dyDescent="0.2">
      <c r="B761" s="2">
        <v>40441</v>
      </c>
      <c r="C761" t="s">
        <v>36</v>
      </c>
      <c r="D761" t="str">
        <f>TEXT(Table1[[#This Row],[PHA]],"mmm")</f>
        <v>Sep</v>
      </c>
      <c r="E761" t="str">
        <f>TEXT(Table1[[#This Row],[PHA]],"YYYY")</f>
        <v>2010</v>
      </c>
    </row>
    <row r="762" spans="2:5" x14ac:dyDescent="0.2">
      <c r="B762" s="2">
        <v>40443</v>
      </c>
      <c r="C762" t="s">
        <v>33</v>
      </c>
      <c r="D762" t="str">
        <f>TEXT(Table1[[#This Row],[PHA]],"mmm")</f>
        <v>Sep</v>
      </c>
      <c r="E762" t="str">
        <f>TEXT(Table1[[#This Row],[PHA]],"YYYY")</f>
        <v>2010</v>
      </c>
    </row>
    <row r="763" spans="2:5" x14ac:dyDescent="0.2">
      <c r="B763" s="2">
        <v>40443</v>
      </c>
      <c r="C763" t="s">
        <v>33</v>
      </c>
      <c r="D763" t="str">
        <f>TEXT(Table1[[#This Row],[PHA]],"mmm")</f>
        <v>Sep</v>
      </c>
      <c r="E763" t="str">
        <f>TEXT(Table1[[#This Row],[PHA]],"YYYY")</f>
        <v>2010</v>
      </c>
    </row>
    <row r="764" spans="2:5" x14ac:dyDescent="0.2">
      <c r="B764" s="2">
        <v>40444</v>
      </c>
      <c r="C764" t="s">
        <v>33</v>
      </c>
      <c r="D764" t="str">
        <f>TEXT(Table1[[#This Row],[PHA]],"mmm")</f>
        <v>Sep</v>
      </c>
      <c r="E764" t="str">
        <f>TEXT(Table1[[#This Row],[PHA]],"YYYY")</f>
        <v>2010</v>
      </c>
    </row>
    <row r="765" spans="2:5" x14ac:dyDescent="0.2">
      <c r="B765" s="2">
        <v>40444</v>
      </c>
      <c r="C765" t="s">
        <v>33</v>
      </c>
      <c r="D765" t="str">
        <f>TEXT(Table1[[#This Row],[PHA]],"mmm")</f>
        <v>Sep</v>
      </c>
      <c r="E765" t="str">
        <f>TEXT(Table1[[#This Row],[PHA]],"YYYY")</f>
        <v>2010</v>
      </c>
    </row>
    <row r="766" spans="2:5" x14ac:dyDescent="0.2">
      <c r="B766" s="2">
        <v>40448</v>
      </c>
      <c r="C766" t="s">
        <v>22</v>
      </c>
      <c r="D766" t="str">
        <f>TEXT(Table1[[#This Row],[PHA]],"mmm")</f>
        <v>Sep</v>
      </c>
      <c r="E766" t="str">
        <f>TEXT(Table1[[#This Row],[PHA]],"YYYY")</f>
        <v>2010</v>
      </c>
    </row>
    <row r="767" spans="2:5" x14ac:dyDescent="0.2">
      <c r="B767" s="2">
        <v>40449</v>
      </c>
      <c r="C767" t="s">
        <v>6</v>
      </c>
      <c r="D767" t="str">
        <f>TEXT(Table1[[#This Row],[PHA]],"mmm")</f>
        <v>Sep</v>
      </c>
      <c r="E767" t="str">
        <f>TEXT(Table1[[#This Row],[PHA]],"YYYY")</f>
        <v>2010</v>
      </c>
    </row>
    <row r="768" spans="2:5" x14ac:dyDescent="0.2">
      <c r="B768" s="2">
        <v>40456</v>
      </c>
      <c r="C768" t="s">
        <v>36</v>
      </c>
      <c r="D768" t="str">
        <f>TEXT(Table1[[#This Row],[PHA]],"mmm")</f>
        <v>Oct</v>
      </c>
      <c r="E768" t="str">
        <f>TEXT(Table1[[#This Row],[PHA]],"YYYY")</f>
        <v>2010</v>
      </c>
    </row>
    <row r="769" spans="2:5" x14ac:dyDescent="0.2">
      <c r="B769" s="2">
        <v>40457</v>
      </c>
      <c r="C769" t="s">
        <v>36</v>
      </c>
      <c r="D769" t="str">
        <f>TEXT(Table1[[#This Row],[PHA]],"mmm")</f>
        <v>Oct</v>
      </c>
      <c r="E769" t="str">
        <f>TEXT(Table1[[#This Row],[PHA]],"YYYY")</f>
        <v>2010</v>
      </c>
    </row>
    <row r="770" spans="2:5" x14ac:dyDescent="0.2">
      <c r="B770" s="2">
        <v>40457</v>
      </c>
      <c r="C770" t="s">
        <v>27</v>
      </c>
      <c r="D770" t="str">
        <f>TEXT(Table1[[#This Row],[PHA]],"mmm")</f>
        <v>Oct</v>
      </c>
      <c r="E770" t="str">
        <f>TEXT(Table1[[#This Row],[PHA]],"YYYY")</f>
        <v>2010</v>
      </c>
    </row>
    <row r="771" spans="2:5" x14ac:dyDescent="0.2">
      <c r="B771" s="2">
        <v>40465</v>
      </c>
      <c r="C771" t="s">
        <v>13</v>
      </c>
      <c r="D771" t="str">
        <f>TEXT(Table1[[#This Row],[PHA]],"mmm")</f>
        <v>Oct</v>
      </c>
      <c r="E771" t="str">
        <f>TEXT(Table1[[#This Row],[PHA]],"YYYY")</f>
        <v>2010</v>
      </c>
    </row>
    <row r="772" spans="2:5" x14ac:dyDescent="0.2">
      <c r="B772" s="2">
        <v>40465</v>
      </c>
      <c r="C772" t="s">
        <v>6</v>
      </c>
      <c r="D772" t="str">
        <f>TEXT(Table1[[#This Row],[PHA]],"mmm")</f>
        <v>Oct</v>
      </c>
      <c r="E772" t="str">
        <f>TEXT(Table1[[#This Row],[PHA]],"YYYY")</f>
        <v>2010</v>
      </c>
    </row>
    <row r="773" spans="2:5" x14ac:dyDescent="0.2">
      <c r="B773" s="2">
        <v>40467</v>
      </c>
      <c r="C773" t="s">
        <v>6</v>
      </c>
      <c r="D773" t="str">
        <f>TEXT(Table1[[#This Row],[PHA]],"mmm")</f>
        <v>Oct</v>
      </c>
      <c r="E773" t="str">
        <f>TEXT(Table1[[#This Row],[PHA]],"YYYY")</f>
        <v>2010</v>
      </c>
    </row>
    <row r="774" spans="2:5" x14ac:dyDescent="0.2">
      <c r="B774" s="2">
        <v>40467</v>
      </c>
      <c r="C774" t="s">
        <v>6</v>
      </c>
      <c r="D774" t="str">
        <f>TEXT(Table1[[#This Row],[PHA]],"mmm")</f>
        <v>Oct</v>
      </c>
      <c r="E774" t="str">
        <f>TEXT(Table1[[#This Row],[PHA]],"YYYY")</f>
        <v>2010</v>
      </c>
    </row>
    <row r="775" spans="2:5" x14ac:dyDescent="0.2">
      <c r="B775" s="2">
        <v>40467</v>
      </c>
      <c r="C775" t="s">
        <v>6</v>
      </c>
      <c r="D775" t="str">
        <f>TEXT(Table1[[#This Row],[PHA]],"mmm")</f>
        <v>Oct</v>
      </c>
      <c r="E775" t="str">
        <f>TEXT(Table1[[#This Row],[PHA]],"YYYY")</f>
        <v>2010</v>
      </c>
    </row>
    <row r="776" spans="2:5" x14ac:dyDescent="0.2">
      <c r="B776" s="2">
        <v>40467</v>
      </c>
      <c r="C776" t="s">
        <v>5</v>
      </c>
      <c r="D776" t="str">
        <f>TEXT(Table1[[#This Row],[PHA]],"mmm")</f>
        <v>Oct</v>
      </c>
      <c r="E776" t="str">
        <f>TEXT(Table1[[#This Row],[PHA]],"YYYY")</f>
        <v>2010</v>
      </c>
    </row>
    <row r="777" spans="2:5" x14ac:dyDescent="0.2">
      <c r="B777" s="2">
        <v>40467</v>
      </c>
      <c r="C777" t="s">
        <v>4</v>
      </c>
      <c r="D777" t="str">
        <f>TEXT(Table1[[#This Row],[PHA]],"mmm")</f>
        <v>Oct</v>
      </c>
      <c r="E777" t="str">
        <f>TEXT(Table1[[#This Row],[PHA]],"YYYY")</f>
        <v>2010</v>
      </c>
    </row>
    <row r="778" spans="2:5" x14ac:dyDescent="0.2">
      <c r="B778" s="2">
        <v>40467</v>
      </c>
      <c r="C778" t="s">
        <v>4</v>
      </c>
      <c r="D778" t="str">
        <f>TEXT(Table1[[#This Row],[PHA]],"mmm")</f>
        <v>Oct</v>
      </c>
      <c r="E778" t="str">
        <f>TEXT(Table1[[#This Row],[PHA]],"YYYY")</f>
        <v>2010</v>
      </c>
    </row>
    <row r="779" spans="2:5" x14ac:dyDescent="0.2">
      <c r="B779" s="2">
        <v>40467</v>
      </c>
      <c r="C779" t="s">
        <v>4</v>
      </c>
      <c r="D779" t="str">
        <f>TEXT(Table1[[#This Row],[PHA]],"mmm")</f>
        <v>Oct</v>
      </c>
      <c r="E779" t="str">
        <f>TEXT(Table1[[#This Row],[PHA]],"YYYY")</f>
        <v>2010</v>
      </c>
    </row>
    <row r="780" spans="2:5" x14ac:dyDescent="0.2">
      <c r="B780" s="2">
        <v>40467</v>
      </c>
      <c r="C780" t="s">
        <v>4</v>
      </c>
      <c r="D780" t="str">
        <f>TEXT(Table1[[#This Row],[PHA]],"mmm")</f>
        <v>Oct</v>
      </c>
      <c r="E780" t="str">
        <f>TEXT(Table1[[#This Row],[PHA]],"YYYY")</f>
        <v>2010</v>
      </c>
    </row>
    <row r="781" spans="2:5" x14ac:dyDescent="0.2">
      <c r="B781" s="2">
        <v>40467</v>
      </c>
      <c r="C781" t="s">
        <v>4</v>
      </c>
      <c r="D781" t="str">
        <f>TEXT(Table1[[#This Row],[PHA]],"mmm")</f>
        <v>Oct</v>
      </c>
      <c r="E781" t="str">
        <f>TEXT(Table1[[#This Row],[PHA]],"YYYY")</f>
        <v>2010</v>
      </c>
    </row>
    <row r="782" spans="2:5" x14ac:dyDescent="0.2">
      <c r="B782" s="2">
        <v>40467</v>
      </c>
      <c r="C782" t="s">
        <v>4</v>
      </c>
      <c r="D782" t="str">
        <f>TEXT(Table1[[#This Row],[PHA]],"mmm")</f>
        <v>Oct</v>
      </c>
      <c r="E782" t="str">
        <f>TEXT(Table1[[#This Row],[PHA]],"YYYY")</f>
        <v>2010</v>
      </c>
    </row>
    <row r="783" spans="2:5" x14ac:dyDescent="0.2">
      <c r="B783" s="2">
        <v>40467</v>
      </c>
      <c r="C783" t="s">
        <v>4</v>
      </c>
      <c r="D783" t="str">
        <f>TEXT(Table1[[#This Row],[PHA]],"mmm")</f>
        <v>Oct</v>
      </c>
      <c r="E783" t="str">
        <f>TEXT(Table1[[#This Row],[PHA]],"YYYY")</f>
        <v>2010</v>
      </c>
    </row>
    <row r="784" spans="2:5" x14ac:dyDescent="0.2">
      <c r="B784" s="2">
        <v>40467</v>
      </c>
      <c r="C784" t="s">
        <v>4</v>
      </c>
      <c r="D784" t="str">
        <f>TEXT(Table1[[#This Row],[PHA]],"mmm")</f>
        <v>Oct</v>
      </c>
      <c r="E784" t="str">
        <f>TEXT(Table1[[#This Row],[PHA]],"YYYY")</f>
        <v>2010</v>
      </c>
    </row>
    <row r="785" spans="2:5" x14ac:dyDescent="0.2">
      <c r="B785" s="2">
        <v>40467</v>
      </c>
      <c r="C785" t="s">
        <v>4</v>
      </c>
      <c r="D785" t="str">
        <f>TEXT(Table1[[#This Row],[PHA]],"mmm")</f>
        <v>Oct</v>
      </c>
      <c r="E785" t="str">
        <f>TEXT(Table1[[#This Row],[PHA]],"YYYY")</f>
        <v>2010</v>
      </c>
    </row>
    <row r="786" spans="2:5" x14ac:dyDescent="0.2">
      <c r="B786" s="2">
        <v>40467</v>
      </c>
      <c r="C786" t="s">
        <v>4</v>
      </c>
      <c r="D786" t="str">
        <f>TEXT(Table1[[#This Row],[PHA]],"mmm")</f>
        <v>Oct</v>
      </c>
      <c r="E786" t="str">
        <f>TEXT(Table1[[#This Row],[PHA]],"YYYY")</f>
        <v>2010</v>
      </c>
    </row>
    <row r="787" spans="2:5" x14ac:dyDescent="0.2">
      <c r="B787" s="2">
        <v>40467</v>
      </c>
      <c r="C787" t="s">
        <v>4</v>
      </c>
      <c r="D787" t="str">
        <f>TEXT(Table1[[#This Row],[PHA]],"mmm")</f>
        <v>Oct</v>
      </c>
      <c r="E787" t="str">
        <f>TEXT(Table1[[#This Row],[PHA]],"YYYY")</f>
        <v>2010</v>
      </c>
    </row>
    <row r="788" spans="2:5" x14ac:dyDescent="0.2">
      <c r="B788" s="2">
        <v>40467</v>
      </c>
      <c r="C788" t="s">
        <v>4</v>
      </c>
      <c r="D788" t="str">
        <f>TEXT(Table1[[#This Row],[PHA]],"mmm")</f>
        <v>Oct</v>
      </c>
      <c r="E788" t="str">
        <f>TEXT(Table1[[#This Row],[PHA]],"YYYY")</f>
        <v>2010</v>
      </c>
    </row>
    <row r="789" spans="2:5" x14ac:dyDescent="0.2">
      <c r="B789" s="2">
        <v>40467</v>
      </c>
      <c r="C789" t="s">
        <v>4</v>
      </c>
      <c r="D789" t="str">
        <f>TEXT(Table1[[#This Row],[PHA]],"mmm")</f>
        <v>Oct</v>
      </c>
      <c r="E789" t="str">
        <f>TEXT(Table1[[#This Row],[PHA]],"YYYY")</f>
        <v>2010</v>
      </c>
    </row>
    <row r="790" spans="2:5" x14ac:dyDescent="0.2">
      <c r="B790" s="2">
        <v>40467</v>
      </c>
      <c r="C790" t="s">
        <v>4</v>
      </c>
      <c r="D790" t="str">
        <f>TEXT(Table1[[#This Row],[PHA]],"mmm")</f>
        <v>Oct</v>
      </c>
      <c r="E790" t="str">
        <f>TEXT(Table1[[#This Row],[PHA]],"YYYY")</f>
        <v>2010</v>
      </c>
    </row>
    <row r="791" spans="2:5" x14ac:dyDescent="0.2">
      <c r="B791" s="2">
        <v>40467</v>
      </c>
      <c r="C791" t="s">
        <v>4</v>
      </c>
      <c r="D791" t="str">
        <f>TEXT(Table1[[#This Row],[PHA]],"mmm")</f>
        <v>Oct</v>
      </c>
      <c r="E791" t="str">
        <f>TEXT(Table1[[#This Row],[PHA]],"YYYY")</f>
        <v>2010</v>
      </c>
    </row>
    <row r="792" spans="2:5" x14ac:dyDescent="0.2">
      <c r="B792" s="2">
        <v>40467</v>
      </c>
      <c r="C792" t="s">
        <v>4</v>
      </c>
      <c r="D792" t="str">
        <f>TEXT(Table1[[#This Row],[PHA]],"mmm")</f>
        <v>Oct</v>
      </c>
      <c r="E792" t="str">
        <f>TEXT(Table1[[#This Row],[PHA]],"YYYY")</f>
        <v>2010</v>
      </c>
    </row>
    <row r="793" spans="2:5" x14ac:dyDescent="0.2">
      <c r="B793" s="2">
        <v>40467</v>
      </c>
      <c r="C793" t="s">
        <v>4</v>
      </c>
      <c r="D793" t="str">
        <f>TEXT(Table1[[#This Row],[PHA]],"mmm")</f>
        <v>Oct</v>
      </c>
      <c r="E793" t="str">
        <f>TEXT(Table1[[#This Row],[PHA]],"YYYY")</f>
        <v>2010</v>
      </c>
    </row>
    <row r="794" spans="2:5" x14ac:dyDescent="0.2">
      <c r="B794" s="2">
        <v>40467</v>
      </c>
      <c r="C794" t="s">
        <v>4</v>
      </c>
      <c r="D794" t="str">
        <f>TEXT(Table1[[#This Row],[PHA]],"mmm")</f>
        <v>Oct</v>
      </c>
      <c r="E794" t="str">
        <f>TEXT(Table1[[#This Row],[PHA]],"YYYY")</f>
        <v>2010</v>
      </c>
    </row>
    <row r="795" spans="2:5" x14ac:dyDescent="0.2">
      <c r="B795" s="2">
        <v>40467</v>
      </c>
      <c r="C795" t="s">
        <v>4</v>
      </c>
      <c r="D795" t="str">
        <f>TEXT(Table1[[#This Row],[PHA]],"mmm")</f>
        <v>Oct</v>
      </c>
      <c r="E795" t="str">
        <f>TEXT(Table1[[#This Row],[PHA]],"YYYY")</f>
        <v>2010</v>
      </c>
    </row>
    <row r="796" spans="2:5" x14ac:dyDescent="0.2">
      <c r="B796" s="2">
        <v>40467</v>
      </c>
      <c r="C796" t="s">
        <v>4</v>
      </c>
      <c r="D796" t="str">
        <f>TEXT(Table1[[#This Row],[PHA]],"mmm")</f>
        <v>Oct</v>
      </c>
      <c r="E796" t="str">
        <f>TEXT(Table1[[#This Row],[PHA]],"YYYY")</f>
        <v>2010</v>
      </c>
    </row>
    <row r="797" spans="2:5" x14ac:dyDescent="0.2">
      <c r="B797" s="2">
        <v>40467</v>
      </c>
      <c r="C797" t="s">
        <v>4</v>
      </c>
      <c r="D797" t="str">
        <f>TEXT(Table1[[#This Row],[PHA]],"mmm")</f>
        <v>Oct</v>
      </c>
      <c r="E797" t="str">
        <f>TEXT(Table1[[#This Row],[PHA]],"YYYY")</f>
        <v>2010</v>
      </c>
    </row>
    <row r="798" spans="2:5" x14ac:dyDescent="0.2">
      <c r="B798" s="2">
        <v>40467</v>
      </c>
      <c r="C798" t="s">
        <v>4</v>
      </c>
      <c r="D798" t="str">
        <f>TEXT(Table1[[#This Row],[PHA]],"mmm")</f>
        <v>Oct</v>
      </c>
      <c r="E798" t="str">
        <f>TEXT(Table1[[#This Row],[PHA]],"YYYY")</f>
        <v>2010</v>
      </c>
    </row>
    <row r="799" spans="2:5" x14ac:dyDescent="0.2">
      <c r="B799" s="2">
        <v>40467</v>
      </c>
      <c r="C799" t="s">
        <v>4</v>
      </c>
      <c r="D799" t="str">
        <f>TEXT(Table1[[#This Row],[PHA]],"mmm")</f>
        <v>Oct</v>
      </c>
      <c r="E799" t="str">
        <f>TEXT(Table1[[#This Row],[PHA]],"YYYY")</f>
        <v>2010</v>
      </c>
    </row>
    <row r="800" spans="2:5" x14ac:dyDescent="0.2">
      <c r="B800" s="2">
        <v>40467</v>
      </c>
      <c r="C800" t="s">
        <v>4</v>
      </c>
      <c r="D800" t="str">
        <f>TEXT(Table1[[#This Row],[PHA]],"mmm")</f>
        <v>Oct</v>
      </c>
      <c r="E800" t="str">
        <f>TEXT(Table1[[#This Row],[PHA]],"YYYY")</f>
        <v>2010</v>
      </c>
    </row>
    <row r="801" spans="2:5" x14ac:dyDescent="0.2">
      <c r="B801" s="2">
        <v>40467</v>
      </c>
      <c r="C801" t="s">
        <v>4</v>
      </c>
      <c r="D801" t="str">
        <f>TEXT(Table1[[#This Row],[PHA]],"mmm")</f>
        <v>Oct</v>
      </c>
      <c r="E801" t="str">
        <f>TEXT(Table1[[#This Row],[PHA]],"YYYY")</f>
        <v>2010</v>
      </c>
    </row>
    <row r="802" spans="2:5" x14ac:dyDescent="0.2">
      <c r="B802" s="2">
        <v>40467</v>
      </c>
      <c r="C802" t="s">
        <v>4</v>
      </c>
      <c r="D802" t="str">
        <f>TEXT(Table1[[#This Row],[PHA]],"mmm")</f>
        <v>Oct</v>
      </c>
      <c r="E802" t="str">
        <f>TEXT(Table1[[#This Row],[PHA]],"YYYY")</f>
        <v>2010</v>
      </c>
    </row>
    <row r="803" spans="2:5" x14ac:dyDescent="0.2">
      <c r="B803" s="2">
        <v>40467</v>
      </c>
      <c r="C803" t="s">
        <v>4</v>
      </c>
      <c r="D803" t="str">
        <f>TEXT(Table1[[#This Row],[PHA]],"mmm")</f>
        <v>Oct</v>
      </c>
      <c r="E803" t="str">
        <f>TEXT(Table1[[#This Row],[PHA]],"YYYY")</f>
        <v>2010</v>
      </c>
    </row>
    <row r="804" spans="2:5" x14ac:dyDescent="0.2">
      <c r="B804" s="2">
        <v>40467</v>
      </c>
      <c r="C804" t="s">
        <v>4</v>
      </c>
      <c r="D804" t="str">
        <f>TEXT(Table1[[#This Row],[PHA]],"mmm")</f>
        <v>Oct</v>
      </c>
      <c r="E804" t="str">
        <f>TEXT(Table1[[#This Row],[PHA]],"YYYY")</f>
        <v>2010</v>
      </c>
    </row>
    <row r="805" spans="2:5" x14ac:dyDescent="0.2">
      <c r="B805" s="2">
        <v>40467</v>
      </c>
      <c r="C805" t="s">
        <v>4</v>
      </c>
      <c r="D805" t="str">
        <f>TEXT(Table1[[#This Row],[PHA]],"mmm")</f>
        <v>Oct</v>
      </c>
      <c r="E805" t="str">
        <f>TEXT(Table1[[#This Row],[PHA]],"YYYY")</f>
        <v>2010</v>
      </c>
    </row>
    <row r="806" spans="2:5" x14ac:dyDescent="0.2">
      <c r="B806" s="2">
        <v>40467</v>
      </c>
      <c r="C806" t="s">
        <v>4</v>
      </c>
      <c r="D806" t="str">
        <f>TEXT(Table1[[#This Row],[PHA]],"mmm")</f>
        <v>Oct</v>
      </c>
      <c r="E806" t="str">
        <f>TEXT(Table1[[#This Row],[PHA]],"YYYY")</f>
        <v>2010</v>
      </c>
    </row>
    <row r="807" spans="2:5" x14ac:dyDescent="0.2">
      <c r="B807" s="2">
        <v>40467</v>
      </c>
      <c r="C807" t="s">
        <v>4</v>
      </c>
      <c r="D807" t="str">
        <f>TEXT(Table1[[#This Row],[PHA]],"mmm")</f>
        <v>Oct</v>
      </c>
      <c r="E807" t="str">
        <f>TEXT(Table1[[#This Row],[PHA]],"YYYY")</f>
        <v>2010</v>
      </c>
    </row>
    <row r="808" spans="2:5" x14ac:dyDescent="0.2">
      <c r="B808" s="2">
        <v>40467</v>
      </c>
      <c r="C808" t="s">
        <v>4</v>
      </c>
      <c r="D808" t="str">
        <f>TEXT(Table1[[#This Row],[PHA]],"mmm")</f>
        <v>Oct</v>
      </c>
      <c r="E808" t="str">
        <f>TEXT(Table1[[#This Row],[PHA]],"YYYY")</f>
        <v>2010</v>
      </c>
    </row>
    <row r="809" spans="2:5" x14ac:dyDescent="0.2">
      <c r="B809" s="2">
        <v>40467</v>
      </c>
      <c r="C809" t="s">
        <v>4</v>
      </c>
      <c r="D809" t="str">
        <f>TEXT(Table1[[#This Row],[PHA]],"mmm")</f>
        <v>Oct</v>
      </c>
      <c r="E809" t="str">
        <f>TEXT(Table1[[#This Row],[PHA]],"YYYY")</f>
        <v>2010</v>
      </c>
    </row>
    <row r="810" spans="2:5" x14ac:dyDescent="0.2">
      <c r="B810" s="2">
        <v>40467</v>
      </c>
      <c r="C810" t="s">
        <v>4</v>
      </c>
      <c r="D810" t="str">
        <f>TEXT(Table1[[#This Row],[PHA]],"mmm")</f>
        <v>Oct</v>
      </c>
      <c r="E810" t="str">
        <f>TEXT(Table1[[#This Row],[PHA]],"YYYY")</f>
        <v>2010</v>
      </c>
    </row>
    <row r="811" spans="2:5" x14ac:dyDescent="0.2">
      <c r="B811" s="2">
        <v>40467</v>
      </c>
      <c r="C811" t="s">
        <v>4</v>
      </c>
      <c r="D811" t="str">
        <f>TEXT(Table1[[#This Row],[PHA]],"mmm")</f>
        <v>Oct</v>
      </c>
      <c r="E811" t="str">
        <f>TEXT(Table1[[#This Row],[PHA]],"YYYY")</f>
        <v>2010</v>
      </c>
    </row>
    <row r="812" spans="2:5" x14ac:dyDescent="0.2">
      <c r="B812" s="2">
        <v>40467</v>
      </c>
      <c r="C812" t="s">
        <v>4</v>
      </c>
      <c r="D812" t="str">
        <f>TEXT(Table1[[#This Row],[PHA]],"mmm")</f>
        <v>Oct</v>
      </c>
      <c r="E812" t="str">
        <f>TEXT(Table1[[#This Row],[PHA]],"YYYY")</f>
        <v>2010</v>
      </c>
    </row>
    <row r="813" spans="2:5" x14ac:dyDescent="0.2">
      <c r="B813" s="2">
        <v>40467</v>
      </c>
      <c r="C813" t="s">
        <v>4</v>
      </c>
      <c r="D813" t="str">
        <f>TEXT(Table1[[#This Row],[PHA]],"mmm")</f>
        <v>Oct</v>
      </c>
      <c r="E813" t="str">
        <f>TEXT(Table1[[#This Row],[PHA]],"YYYY")</f>
        <v>2010</v>
      </c>
    </row>
    <row r="814" spans="2:5" x14ac:dyDescent="0.2">
      <c r="B814" s="2">
        <v>40467</v>
      </c>
      <c r="C814" t="s">
        <v>4</v>
      </c>
      <c r="D814" t="str">
        <f>TEXT(Table1[[#This Row],[PHA]],"mmm")</f>
        <v>Oct</v>
      </c>
      <c r="E814" t="str">
        <f>TEXT(Table1[[#This Row],[PHA]],"YYYY")</f>
        <v>2010</v>
      </c>
    </row>
    <row r="815" spans="2:5" x14ac:dyDescent="0.2">
      <c r="B815" s="2">
        <v>40467</v>
      </c>
      <c r="C815" t="s">
        <v>4</v>
      </c>
      <c r="D815" t="str">
        <f>TEXT(Table1[[#This Row],[PHA]],"mmm")</f>
        <v>Oct</v>
      </c>
      <c r="E815" t="str">
        <f>TEXT(Table1[[#This Row],[PHA]],"YYYY")</f>
        <v>2010</v>
      </c>
    </row>
    <row r="816" spans="2:5" x14ac:dyDescent="0.2">
      <c r="B816" s="2">
        <v>40467</v>
      </c>
      <c r="C816" t="s">
        <v>4</v>
      </c>
      <c r="D816" t="str">
        <f>TEXT(Table1[[#This Row],[PHA]],"mmm")</f>
        <v>Oct</v>
      </c>
      <c r="E816" t="str">
        <f>TEXT(Table1[[#This Row],[PHA]],"YYYY")</f>
        <v>2010</v>
      </c>
    </row>
    <row r="817" spans="2:5" x14ac:dyDescent="0.2">
      <c r="B817" s="2">
        <v>40467</v>
      </c>
      <c r="C817" t="s">
        <v>4</v>
      </c>
      <c r="D817" t="str">
        <f>TEXT(Table1[[#This Row],[PHA]],"mmm")</f>
        <v>Oct</v>
      </c>
      <c r="E817" t="str">
        <f>TEXT(Table1[[#This Row],[PHA]],"YYYY")</f>
        <v>2010</v>
      </c>
    </row>
    <row r="818" spans="2:5" x14ac:dyDescent="0.2">
      <c r="B818" s="2">
        <v>40467</v>
      </c>
      <c r="C818" t="s">
        <v>4</v>
      </c>
      <c r="D818" t="str">
        <f>TEXT(Table1[[#This Row],[PHA]],"mmm")</f>
        <v>Oct</v>
      </c>
      <c r="E818" t="str">
        <f>TEXT(Table1[[#This Row],[PHA]],"YYYY")</f>
        <v>2010</v>
      </c>
    </row>
    <row r="819" spans="2:5" x14ac:dyDescent="0.2">
      <c r="B819" s="2">
        <v>40467</v>
      </c>
      <c r="C819" t="s">
        <v>4</v>
      </c>
      <c r="D819" t="str">
        <f>TEXT(Table1[[#This Row],[PHA]],"mmm")</f>
        <v>Oct</v>
      </c>
      <c r="E819" t="str">
        <f>TEXT(Table1[[#This Row],[PHA]],"YYYY")</f>
        <v>2010</v>
      </c>
    </row>
    <row r="820" spans="2:5" x14ac:dyDescent="0.2">
      <c r="B820" s="2">
        <v>40467</v>
      </c>
      <c r="C820" t="s">
        <v>4</v>
      </c>
      <c r="D820" t="str">
        <f>TEXT(Table1[[#This Row],[PHA]],"mmm")</f>
        <v>Oct</v>
      </c>
      <c r="E820" t="str">
        <f>TEXT(Table1[[#This Row],[PHA]],"YYYY")</f>
        <v>2010</v>
      </c>
    </row>
    <row r="821" spans="2:5" x14ac:dyDescent="0.2">
      <c r="B821" s="2">
        <v>40467</v>
      </c>
      <c r="C821" t="s">
        <v>4</v>
      </c>
      <c r="D821" t="str">
        <f>TEXT(Table1[[#This Row],[PHA]],"mmm")</f>
        <v>Oct</v>
      </c>
      <c r="E821" t="str">
        <f>TEXT(Table1[[#This Row],[PHA]],"YYYY")</f>
        <v>2010</v>
      </c>
    </row>
    <row r="822" spans="2:5" x14ac:dyDescent="0.2">
      <c r="B822" s="2">
        <v>40467</v>
      </c>
      <c r="C822" t="s">
        <v>4</v>
      </c>
      <c r="D822" t="str">
        <f>TEXT(Table1[[#This Row],[PHA]],"mmm")</f>
        <v>Oct</v>
      </c>
      <c r="E822" t="str">
        <f>TEXT(Table1[[#This Row],[PHA]],"YYYY")</f>
        <v>2010</v>
      </c>
    </row>
    <row r="823" spans="2:5" x14ac:dyDescent="0.2">
      <c r="B823" s="2">
        <v>40467</v>
      </c>
      <c r="C823" t="s">
        <v>4</v>
      </c>
      <c r="D823" t="str">
        <f>TEXT(Table1[[#This Row],[PHA]],"mmm")</f>
        <v>Oct</v>
      </c>
      <c r="E823" t="str">
        <f>TEXT(Table1[[#This Row],[PHA]],"YYYY")</f>
        <v>2010</v>
      </c>
    </row>
    <row r="824" spans="2:5" x14ac:dyDescent="0.2">
      <c r="B824" s="2">
        <v>40467</v>
      </c>
      <c r="C824" t="s">
        <v>4</v>
      </c>
      <c r="D824" t="str">
        <f>TEXT(Table1[[#This Row],[PHA]],"mmm")</f>
        <v>Oct</v>
      </c>
      <c r="E824" t="str">
        <f>TEXT(Table1[[#This Row],[PHA]],"YYYY")</f>
        <v>2010</v>
      </c>
    </row>
    <row r="825" spans="2:5" x14ac:dyDescent="0.2">
      <c r="B825" s="2">
        <v>40467</v>
      </c>
      <c r="C825" t="s">
        <v>4</v>
      </c>
      <c r="D825" t="str">
        <f>TEXT(Table1[[#This Row],[PHA]],"mmm")</f>
        <v>Oct</v>
      </c>
      <c r="E825" t="str">
        <f>TEXT(Table1[[#This Row],[PHA]],"YYYY")</f>
        <v>2010</v>
      </c>
    </row>
    <row r="826" spans="2:5" x14ac:dyDescent="0.2">
      <c r="B826" s="2">
        <v>40467</v>
      </c>
      <c r="C826" t="s">
        <v>4</v>
      </c>
      <c r="D826" t="str">
        <f>TEXT(Table1[[#This Row],[PHA]],"mmm")</f>
        <v>Oct</v>
      </c>
      <c r="E826" t="str">
        <f>TEXT(Table1[[#This Row],[PHA]],"YYYY")</f>
        <v>2010</v>
      </c>
    </row>
    <row r="827" spans="2:5" x14ac:dyDescent="0.2">
      <c r="B827" s="2">
        <v>40467</v>
      </c>
      <c r="C827" t="s">
        <v>4</v>
      </c>
      <c r="D827" t="str">
        <f>TEXT(Table1[[#This Row],[PHA]],"mmm")</f>
        <v>Oct</v>
      </c>
      <c r="E827" t="str">
        <f>TEXT(Table1[[#This Row],[PHA]],"YYYY")</f>
        <v>2010</v>
      </c>
    </row>
    <row r="828" spans="2:5" x14ac:dyDescent="0.2">
      <c r="B828" s="2">
        <v>40467</v>
      </c>
      <c r="C828" t="s">
        <v>4</v>
      </c>
      <c r="D828" t="str">
        <f>TEXT(Table1[[#This Row],[PHA]],"mmm")</f>
        <v>Oct</v>
      </c>
      <c r="E828" t="str">
        <f>TEXT(Table1[[#This Row],[PHA]],"YYYY")</f>
        <v>2010</v>
      </c>
    </row>
    <row r="829" spans="2:5" x14ac:dyDescent="0.2">
      <c r="B829" s="2">
        <v>40467</v>
      </c>
      <c r="C829" t="s">
        <v>4</v>
      </c>
      <c r="D829" t="str">
        <f>TEXT(Table1[[#This Row],[PHA]],"mmm")</f>
        <v>Oct</v>
      </c>
      <c r="E829" t="str">
        <f>TEXT(Table1[[#This Row],[PHA]],"YYYY")</f>
        <v>2010</v>
      </c>
    </row>
    <row r="830" spans="2:5" x14ac:dyDescent="0.2">
      <c r="B830" s="2">
        <v>40467</v>
      </c>
      <c r="C830" t="s">
        <v>4</v>
      </c>
      <c r="D830" t="str">
        <f>TEXT(Table1[[#This Row],[PHA]],"mmm")</f>
        <v>Oct</v>
      </c>
      <c r="E830" t="str">
        <f>TEXT(Table1[[#This Row],[PHA]],"YYYY")</f>
        <v>2010</v>
      </c>
    </row>
    <row r="831" spans="2:5" x14ac:dyDescent="0.2">
      <c r="B831" s="2">
        <v>40467</v>
      </c>
      <c r="C831" t="s">
        <v>4</v>
      </c>
      <c r="D831" t="str">
        <f>TEXT(Table1[[#This Row],[PHA]],"mmm")</f>
        <v>Oct</v>
      </c>
      <c r="E831" t="str">
        <f>TEXT(Table1[[#This Row],[PHA]],"YYYY")</f>
        <v>2010</v>
      </c>
    </row>
    <row r="832" spans="2:5" x14ac:dyDescent="0.2">
      <c r="B832" s="2">
        <v>40467</v>
      </c>
      <c r="C832" t="s">
        <v>4</v>
      </c>
      <c r="D832" t="str">
        <f>TEXT(Table1[[#This Row],[PHA]],"mmm")</f>
        <v>Oct</v>
      </c>
      <c r="E832" t="str">
        <f>TEXT(Table1[[#This Row],[PHA]],"YYYY")</f>
        <v>2010</v>
      </c>
    </row>
    <row r="833" spans="2:5" x14ac:dyDescent="0.2">
      <c r="B833" s="2">
        <v>40467</v>
      </c>
      <c r="C833" t="s">
        <v>4</v>
      </c>
      <c r="D833" t="str">
        <f>TEXT(Table1[[#This Row],[PHA]],"mmm")</f>
        <v>Oct</v>
      </c>
      <c r="E833" t="str">
        <f>TEXT(Table1[[#This Row],[PHA]],"YYYY")</f>
        <v>2010</v>
      </c>
    </row>
    <row r="834" spans="2:5" x14ac:dyDescent="0.2">
      <c r="B834" s="2">
        <v>40467</v>
      </c>
      <c r="C834" t="s">
        <v>4</v>
      </c>
      <c r="D834" t="str">
        <f>TEXT(Table1[[#This Row],[PHA]],"mmm")</f>
        <v>Oct</v>
      </c>
      <c r="E834" t="str">
        <f>TEXT(Table1[[#This Row],[PHA]],"YYYY")</f>
        <v>2010</v>
      </c>
    </row>
    <row r="835" spans="2:5" x14ac:dyDescent="0.2">
      <c r="B835" s="2">
        <v>40467</v>
      </c>
      <c r="C835" t="s">
        <v>4</v>
      </c>
      <c r="D835" t="str">
        <f>TEXT(Table1[[#This Row],[PHA]],"mmm")</f>
        <v>Oct</v>
      </c>
      <c r="E835" t="str">
        <f>TEXT(Table1[[#This Row],[PHA]],"YYYY")</f>
        <v>2010</v>
      </c>
    </row>
    <row r="836" spans="2:5" x14ac:dyDescent="0.2">
      <c r="B836" s="2">
        <v>40467</v>
      </c>
      <c r="C836" t="s">
        <v>4</v>
      </c>
      <c r="D836" t="str">
        <f>TEXT(Table1[[#This Row],[PHA]],"mmm")</f>
        <v>Oct</v>
      </c>
      <c r="E836" t="str">
        <f>TEXT(Table1[[#This Row],[PHA]],"YYYY")</f>
        <v>2010</v>
      </c>
    </row>
    <row r="837" spans="2:5" x14ac:dyDescent="0.2">
      <c r="B837" s="2">
        <v>40467</v>
      </c>
      <c r="C837" t="s">
        <v>4</v>
      </c>
      <c r="D837" t="str">
        <f>TEXT(Table1[[#This Row],[PHA]],"mmm")</f>
        <v>Oct</v>
      </c>
      <c r="E837" t="str">
        <f>TEXT(Table1[[#This Row],[PHA]],"YYYY")</f>
        <v>2010</v>
      </c>
    </row>
    <row r="838" spans="2:5" x14ac:dyDescent="0.2">
      <c r="B838" s="2">
        <v>40467</v>
      </c>
      <c r="C838" t="s">
        <v>4</v>
      </c>
      <c r="D838" t="str">
        <f>TEXT(Table1[[#This Row],[PHA]],"mmm")</f>
        <v>Oct</v>
      </c>
      <c r="E838" t="str">
        <f>TEXT(Table1[[#This Row],[PHA]],"YYYY")</f>
        <v>2010</v>
      </c>
    </row>
    <row r="839" spans="2:5" x14ac:dyDescent="0.2">
      <c r="B839" s="2">
        <v>40467</v>
      </c>
      <c r="C839" t="s">
        <v>4</v>
      </c>
      <c r="D839" t="str">
        <f>TEXT(Table1[[#This Row],[PHA]],"mmm")</f>
        <v>Oct</v>
      </c>
      <c r="E839" t="str">
        <f>TEXT(Table1[[#This Row],[PHA]],"YYYY")</f>
        <v>2010</v>
      </c>
    </row>
    <row r="840" spans="2:5" x14ac:dyDescent="0.2">
      <c r="B840" s="2">
        <v>40467</v>
      </c>
      <c r="C840" t="s">
        <v>4</v>
      </c>
      <c r="D840" t="str">
        <f>TEXT(Table1[[#This Row],[PHA]],"mmm")</f>
        <v>Oct</v>
      </c>
      <c r="E840" t="str">
        <f>TEXT(Table1[[#This Row],[PHA]],"YYYY")</f>
        <v>2010</v>
      </c>
    </row>
    <row r="841" spans="2:5" x14ac:dyDescent="0.2">
      <c r="B841" s="2">
        <v>40467</v>
      </c>
      <c r="C841" t="s">
        <v>4</v>
      </c>
      <c r="D841" t="str">
        <f>TEXT(Table1[[#This Row],[PHA]],"mmm")</f>
        <v>Oct</v>
      </c>
      <c r="E841" t="str">
        <f>TEXT(Table1[[#This Row],[PHA]],"YYYY")</f>
        <v>2010</v>
      </c>
    </row>
    <row r="842" spans="2:5" x14ac:dyDescent="0.2">
      <c r="B842" s="2">
        <v>40467</v>
      </c>
      <c r="C842" t="s">
        <v>79</v>
      </c>
      <c r="D842" t="str">
        <f>TEXT(Table1[[#This Row],[PHA]],"mmm")</f>
        <v>Oct</v>
      </c>
      <c r="E842" t="str">
        <f>TEXT(Table1[[#This Row],[PHA]],"YYYY")</f>
        <v>2010</v>
      </c>
    </row>
    <row r="843" spans="2:5" x14ac:dyDescent="0.2">
      <c r="B843" s="2">
        <v>40467</v>
      </c>
      <c r="C843" t="s">
        <v>79</v>
      </c>
      <c r="D843" t="str">
        <f>TEXT(Table1[[#This Row],[PHA]],"mmm")</f>
        <v>Oct</v>
      </c>
      <c r="E843" t="str">
        <f>TEXT(Table1[[#This Row],[PHA]],"YYYY")</f>
        <v>2010</v>
      </c>
    </row>
    <row r="844" spans="2:5" x14ac:dyDescent="0.2">
      <c r="B844" s="2">
        <v>40467</v>
      </c>
      <c r="C844" t="s">
        <v>79</v>
      </c>
      <c r="D844" t="str">
        <f>TEXT(Table1[[#This Row],[PHA]],"mmm")</f>
        <v>Oct</v>
      </c>
      <c r="E844" t="str">
        <f>TEXT(Table1[[#This Row],[PHA]],"YYYY")</f>
        <v>2010</v>
      </c>
    </row>
    <row r="845" spans="2:5" x14ac:dyDescent="0.2">
      <c r="B845" s="2">
        <v>40467</v>
      </c>
      <c r="C845" t="s">
        <v>79</v>
      </c>
      <c r="D845" t="str">
        <f>TEXT(Table1[[#This Row],[PHA]],"mmm")</f>
        <v>Oct</v>
      </c>
      <c r="E845" t="str">
        <f>TEXT(Table1[[#This Row],[PHA]],"YYYY")</f>
        <v>2010</v>
      </c>
    </row>
    <row r="846" spans="2:5" x14ac:dyDescent="0.2">
      <c r="B846" s="2">
        <v>40468</v>
      </c>
      <c r="C846" t="s">
        <v>12</v>
      </c>
      <c r="D846" t="str">
        <f>TEXT(Table1[[#This Row],[PHA]],"mmm")</f>
        <v>Oct</v>
      </c>
      <c r="E846" t="str">
        <f>TEXT(Table1[[#This Row],[PHA]],"YYYY")</f>
        <v>2010</v>
      </c>
    </row>
    <row r="847" spans="2:5" x14ac:dyDescent="0.2">
      <c r="B847" s="2">
        <v>40468</v>
      </c>
      <c r="C847" t="s">
        <v>36</v>
      </c>
      <c r="D847" t="str">
        <f>TEXT(Table1[[#This Row],[PHA]],"mmm")</f>
        <v>Oct</v>
      </c>
      <c r="E847" t="str">
        <f>TEXT(Table1[[#This Row],[PHA]],"YYYY")</f>
        <v>2010</v>
      </c>
    </row>
    <row r="848" spans="2:5" x14ac:dyDescent="0.2">
      <c r="B848" s="2">
        <v>40468</v>
      </c>
      <c r="C848" t="s">
        <v>36</v>
      </c>
      <c r="D848" t="str">
        <f>TEXT(Table1[[#This Row],[PHA]],"mmm")</f>
        <v>Oct</v>
      </c>
      <c r="E848" t="str">
        <f>TEXT(Table1[[#This Row],[PHA]],"YYYY")</f>
        <v>2010</v>
      </c>
    </row>
    <row r="849" spans="2:5" x14ac:dyDescent="0.2">
      <c r="B849" s="2">
        <v>40468</v>
      </c>
      <c r="C849" t="s">
        <v>13</v>
      </c>
      <c r="D849" t="str">
        <f>TEXT(Table1[[#This Row],[PHA]],"mmm")</f>
        <v>Oct</v>
      </c>
      <c r="E849" t="str">
        <f>TEXT(Table1[[#This Row],[PHA]],"YYYY")</f>
        <v>2010</v>
      </c>
    </row>
    <row r="850" spans="2:5" x14ac:dyDescent="0.2">
      <c r="B850" s="2">
        <v>40468</v>
      </c>
      <c r="C850" t="s">
        <v>13</v>
      </c>
      <c r="D850" t="str">
        <f>TEXT(Table1[[#This Row],[PHA]],"mmm")</f>
        <v>Oct</v>
      </c>
      <c r="E850" t="str">
        <f>TEXT(Table1[[#This Row],[PHA]],"YYYY")</f>
        <v>2010</v>
      </c>
    </row>
    <row r="851" spans="2:5" x14ac:dyDescent="0.2">
      <c r="B851" s="2">
        <v>40468</v>
      </c>
      <c r="C851" t="s">
        <v>46</v>
      </c>
      <c r="D851" t="str">
        <f>TEXT(Table1[[#This Row],[PHA]],"mmm")</f>
        <v>Oct</v>
      </c>
      <c r="E851" t="str">
        <f>TEXT(Table1[[#This Row],[PHA]],"YYYY")</f>
        <v>2010</v>
      </c>
    </row>
    <row r="852" spans="2:5" x14ac:dyDescent="0.2">
      <c r="B852" s="2">
        <v>40468</v>
      </c>
      <c r="C852" t="s">
        <v>46</v>
      </c>
      <c r="D852" t="str">
        <f>TEXT(Table1[[#This Row],[PHA]],"mmm")</f>
        <v>Oct</v>
      </c>
      <c r="E852" t="str">
        <f>TEXT(Table1[[#This Row],[PHA]],"YYYY")</f>
        <v>2010</v>
      </c>
    </row>
    <row r="853" spans="2:5" x14ac:dyDescent="0.2">
      <c r="B853" s="2">
        <v>40468</v>
      </c>
      <c r="C853" t="s">
        <v>6</v>
      </c>
      <c r="D853" t="str">
        <f>TEXT(Table1[[#This Row],[PHA]],"mmm")</f>
        <v>Oct</v>
      </c>
      <c r="E853" t="str">
        <f>TEXT(Table1[[#This Row],[PHA]],"YYYY")</f>
        <v>2010</v>
      </c>
    </row>
    <row r="854" spans="2:5" x14ac:dyDescent="0.2">
      <c r="B854" s="2">
        <v>40468</v>
      </c>
      <c r="C854" t="s">
        <v>34</v>
      </c>
      <c r="D854" t="str">
        <f>TEXT(Table1[[#This Row],[PHA]],"mmm")</f>
        <v>Oct</v>
      </c>
      <c r="E854" t="str">
        <f>TEXT(Table1[[#This Row],[PHA]],"YYYY")</f>
        <v>2010</v>
      </c>
    </row>
    <row r="855" spans="2:5" x14ac:dyDescent="0.2">
      <c r="B855" s="2">
        <v>40468</v>
      </c>
      <c r="C855" t="s">
        <v>22</v>
      </c>
      <c r="D855" t="str">
        <f>TEXT(Table1[[#This Row],[PHA]],"mmm")</f>
        <v>Oct</v>
      </c>
      <c r="E855" t="str">
        <f>TEXT(Table1[[#This Row],[PHA]],"YYYY")</f>
        <v>2010</v>
      </c>
    </row>
    <row r="856" spans="2:5" x14ac:dyDescent="0.2">
      <c r="B856" s="2">
        <v>40468</v>
      </c>
      <c r="C856" t="s">
        <v>22</v>
      </c>
      <c r="D856" t="str">
        <f>TEXT(Table1[[#This Row],[PHA]],"mmm")</f>
        <v>Oct</v>
      </c>
      <c r="E856" t="str">
        <f>TEXT(Table1[[#This Row],[PHA]],"YYYY")</f>
        <v>2010</v>
      </c>
    </row>
    <row r="857" spans="2:5" x14ac:dyDescent="0.2">
      <c r="B857" s="2">
        <v>40468</v>
      </c>
      <c r="C857" t="s">
        <v>20</v>
      </c>
      <c r="D857" t="str">
        <f>TEXT(Table1[[#This Row],[PHA]],"mmm")</f>
        <v>Oct</v>
      </c>
      <c r="E857" t="str">
        <f>TEXT(Table1[[#This Row],[PHA]],"YYYY")</f>
        <v>2010</v>
      </c>
    </row>
    <row r="858" spans="2:5" x14ac:dyDescent="0.2">
      <c r="B858" s="2">
        <v>40468</v>
      </c>
      <c r="C858" t="s">
        <v>20</v>
      </c>
      <c r="D858" t="str">
        <f>TEXT(Table1[[#This Row],[PHA]],"mmm")</f>
        <v>Oct</v>
      </c>
      <c r="E858" t="str">
        <f>TEXT(Table1[[#This Row],[PHA]],"YYYY")</f>
        <v>2010</v>
      </c>
    </row>
    <row r="859" spans="2:5" x14ac:dyDescent="0.2">
      <c r="B859" s="2">
        <v>40469</v>
      </c>
      <c r="C859" t="s">
        <v>33</v>
      </c>
      <c r="D859" t="str">
        <f>TEXT(Table1[[#This Row],[PHA]],"mmm")</f>
        <v>Oct</v>
      </c>
      <c r="E859" t="str">
        <f>TEXT(Table1[[#This Row],[PHA]],"YYYY")</f>
        <v>2010</v>
      </c>
    </row>
    <row r="860" spans="2:5" x14ac:dyDescent="0.2">
      <c r="B860" s="2">
        <v>40472</v>
      </c>
      <c r="C860" t="s">
        <v>36</v>
      </c>
      <c r="D860" t="str">
        <f>TEXT(Table1[[#This Row],[PHA]],"mmm")</f>
        <v>Oct</v>
      </c>
      <c r="E860" t="str">
        <f>TEXT(Table1[[#This Row],[PHA]],"YYYY")</f>
        <v>2010</v>
      </c>
    </row>
    <row r="861" spans="2:5" x14ac:dyDescent="0.2">
      <c r="B861" s="2">
        <v>40472</v>
      </c>
      <c r="C861" t="s">
        <v>6</v>
      </c>
      <c r="D861" t="str">
        <f>TEXT(Table1[[#This Row],[PHA]],"mmm")</f>
        <v>Oct</v>
      </c>
      <c r="E861" t="str">
        <f>TEXT(Table1[[#This Row],[PHA]],"YYYY")</f>
        <v>2010</v>
      </c>
    </row>
    <row r="862" spans="2:5" x14ac:dyDescent="0.2">
      <c r="B862" s="2">
        <v>40472</v>
      </c>
      <c r="C862" t="s">
        <v>4</v>
      </c>
      <c r="D862" t="str">
        <f>TEXT(Table1[[#This Row],[PHA]],"mmm")</f>
        <v>Oct</v>
      </c>
      <c r="E862" t="str">
        <f>TEXT(Table1[[#This Row],[PHA]],"YYYY")</f>
        <v>2010</v>
      </c>
    </row>
    <row r="863" spans="2:5" x14ac:dyDescent="0.2">
      <c r="B863" s="2">
        <v>40472</v>
      </c>
      <c r="C863" t="s">
        <v>4</v>
      </c>
      <c r="D863" t="str">
        <f>TEXT(Table1[[#This Row],[PHA]],"mmm")</f>
        <v>Oct</v>
      </c>
      <c r="E863" t="str">
        <f>TEXT(Table1[[#This Row],[PHA]],"YYYY")</f>
        <v>2010</v>
      </c>
    </row>
    <row r="864" spans="2:5" x14ac:dyDescent="0.2">
      <c r="B864" s="2">
        <v>40472</v>
      </c>
      <c r="C864" t="s">
        <v>79</v>
      </c>
      <c r="D864" t="str">
        <f>TEXT(Table1[[#This Row],[PHA]],"mmm")</f>
        <v>Oct</v>
      </c>
      <c r="E864" t="str">
        <f>TEXT(Table1[[#This Row],[PHA]],"YYYY")</f>
        <v>2010</v>
      </c>
    </row>
    <row r="865" spans="2:5" x14ac:dyDescent="0.2">
      <c r="B865" s="2">
        <v>40474</v>
      </c>
      <c r="C865" t="s">
        <v>30</v>
      </c>
      <c r="D865" t="str">
        <f>TEXT(Table1[[#This Row],[PHA]],"mmm")</f>
        <v>Oct</v>
      </c>
      <c r="E865" t="str">
        <f>TEXT(Table1[[#This Row],[PHA]],"YYYY")</f>
        <v>2010</v>
      </c>
    </row>
    <row r="866" spans="2:5" x14ac:dyDescent="0.2">
      <c r="B866" s="2">
        <v>40477</v>
      </c>
      <c r="C866" t="s">
        <v>12</v>
      </c>
      <c r="D866" t="str">
        <f>TEXT(Table1[[#This Row],[PHA]],"mmm")</f>
        <v>Oct</v>
      </c>
      <c r="E866" t="str">
        <f>TEXT(Table1[[#This Row],[PHA]],"YYYY")</f>
        <v>2010</v>
      </c>
    </row>
    <row r="867" spans="2:5" x14ac:dyDescent="0.2">
      <c r="B867" s="2">
        <v>40477</v>
      </c>
      <c r="C867" t="s">
        <v>6</v>
      </c>
      <c r="D867" t="str">
        <f>TEXT(Table1[[#This Row],[PHA]],"mmm")</f>
        <v>Oct</v>
      </c>
      <c r="E867" t="str">
        <f>TEXT(Table1[[#This Row],[PHA]],"YYYY")</f>
        <v>2010</v>
      </c>
    </row>
    <row r="868" spans="2:5" x14ac:dyDescent="0.2">
      <c r="B868" s="2">
        <v>40479</v>
      </c>
      <c r="C868" t="s">
        <v>36</v>
      </c>
      <c r="D868" t="str">
        <f>TEXT(Table1[[#This Row],[PHA]],"mmm")</f>
        <v>Oct</v>
      </c>
      <c r="E868" t="str">
        <f>TEXT(Table1[[#This Row],[PHA]],"YYYY")</f>
        <v>2010</v>
      </c>
    </row>
    <row r="869" spans="2:5" x14ac:dyDescent="0.2">
      <c r="B869" s="2">
        <v>40479</v>
      </c>
      <c r="C869" t="s">
        <v>36</v>
      </c>
      <c r="D869" t="str">
        <f>TEXT(Table1[[#This Row],[PHA]],"mmm")</f>
        <v>Oct</v>
      </c>
      <c r="E869" t="str">
        <f>TEXT(Table1[[#This Row],[PHA]],"YYYY")</f>
        <v>2010</v>
      </c>
    </row>
    <row r="870" spans="2:5" x14ac:dyDescent="0.2">
      <c r="B870" s="2">
        <v>40479</v>
      </c>
      <c r="C870" t="s">
        <v>36</v>
      </c>
      <c r="D870" t="str">
        <f>TEXT(Table1[[#This Row],[PHA]],"mmm")</f>
        <v>Oct</v>
      </c>
      <c r="E870" t="str">
        <f>TEXT(Table1[[#This Row],[PHA]],"YYYY")</f>
        <v>2010</v>
      </c>
    </row>
    <row r="871" spans="2:5" x14ac:dyDescent="0.2">
      <c r="B871" s="2">
        <v>40479</v>
      </c>
      <c r="C871" t="s">
        <v>20</v>
      </c>
      <c r="D871" t="str">
        <f>TEXT(Table1[[#This Row],[PHA]],"mmm")</f>
        <v>Oct</v>
      </c>
      <c r="E871" t="str">
        <f>TEXT(Table1[[#This Row],[PHA]],"YYYY")</f>
        <v>2010</v>
      </c>
    </row>
    <row r="872" spans="2:5" x14ac:dyDescent="0.2">
      <c r="B872" s="2">
        <v>40480</v>
      </c>
      <c r="C872" t="s">
        <v>30</v>
      </c>
      <c r="D872" t="str">
        <f>TEXT(Table1[[#This Row],[PHA]],"mmm")</f>
        <v>Oct</v>
      </c>
      <c r="E872" t="str">
        <f>TEXT(Table1[[#This Row],[PHA]],"YYYY")</f>
        <v>2010</v>
      </c>
    </row>
    <row r="873" spans="2:5" x14ac:dyDescent="0.2">
      <c r="B873" s="2">
        <v>40484</v>
      </c>
      <c r="C873" t="s">
        <v>6</v>
      </c>
      <c r="D873" t="str">
        <f>TEXT(Table1[[#This Row],[PHA]],"mmm")</f>
        <v>Nov</v>
      </c>
      <c r="E873" t="str">
        <f>TEXT(Table1[[#This Row],[PHA]],"YYYY")</f>
        <v>2010</v>
      </c>
    </row>
    <row r="874" spans="2:5" x14ac:dyDescent="0.2">
      <c r="B874" s="2">
        <v>40486</v>
      </c>
      <c r="C874" t="s">
        <v>38</v>
      </c>
      <c r="D874" t="str">
        <f>TEXT(Table1[[#This Row],[PHA]],"mmm")</f>
        <v>Nov</v>
      </c>
      <c r="E874" t="str">
        <f>TEXT(Table1[[#This Row],[PHA]],"YYYY")</f>
        <v>2010</v>
      </c>
    </row>
    <row r="875" spans="2:5" x14ac:dyDescent="0.2">
      <c r="B875" s="2">
        <v>40486</v>
      </c>
      <c r="C875" t="s">
        <v>21</v>
      </c>
      <c r="D875" t="str">
        <f>TEXT(Table1[[#This Row],[PHA]],"mmm")</f>
        <v>Nov</v>
      </c>
      <c r="E875" t="str">
        <f>TEXT(Table1[[#This Row],[PHA]],"YYYY")</f>
        <v>2010</v>
      </c>
    </row>
    <row r="876" spans="2:5" x14ac:dyDescent="0.2">
      <c r="B876" s="2">
        <v>40486</v>
      </c>
      <c r="C876" t="s">
        <v>21</v>
      </c>
      <c r="D876" t="str">
        <f>TEXT(Table1[[#This Row],[PHA]],"mmm")</f>
        <v>Nov</v>
      </c>
      <c r="E876" t="str">
        <f>TEXT(Table1[[#This Row],[PHA]],"YYYY")</f>
        <v>2010</v>
      </c>
    </row>
    <row r="877" spans="2:5" x14ac:dyDescent="0.2">
      <c r="B877" s="2">
        <v>40486</v>
      </c>
      <c r="C877" t="s">
        <v>4</v>
      </c>
      <c r="D877" t="str">
        <f>TEXT(Table1[[#This Row],[PHA]],"mmm")</f>
        <v>Nov</v>
      </c>
      <c r="E877" t="str">
        <f>TEXT(Table1[[#This Row],[PHA]],"YYYY")</f>
        <v>2010</v>
      </c>
    </row>
    <row r="878" spans="2:5" x14ac:dyDescent="0.2">
      <c r="B878" s="2">
        <v>40490</v>
      </c>
      <c r="C878" t="s">
        <v>1</v>
      </c>
      <c r="D878" t="str">
        <f>TEXT(Table1[[#This Row],[PHA]],"mmm")</f>
        <v>Nov</v>
      </c>
      <c r="E878" t="str">
        <f>TEXT(Table1[[#This Row],[PHA]],"YYYY")</f>
        <v>2010</v>
      </c>
    </row>
    <row r="879" spans="2:5" x14ac:dyDescent="0.2">
      <c r="B879" s="2">
        <v>40490</v>
      </c>
      <c r="C879" t="s">
        <v>38</v>
      </c>
      <c r="D879" t="str">
        <f>TEXT(Table1[[#This Row],[PHA]],"mmm")</f>
        <v>Nov</v>
      </c>
      <c r="E879" t="str">
        <f>TEXT(Table1[[#This Row],[PHA]],"YYYY")</f>
        <v>2010</v>
      </c>
    </row>
    <row r="880" spans="2:5" x14ac:dyDescent="0.2">
      <c r="B880" s="2">
        <v>40490</v>
      </c>
      <c r="C880" t="s">
        <v>21</v>
      </c>
      <c r="D880" t="str">
        <f>TEXT(Table1[[#This Row],[PHA]],"mmm")</f>
        <v>Nov</v>
      </c>
      <c r="E880" t="str">
        <f>TEXT(Table1[[#This Row],[PHA]],"YYYY")</f>
        <v>2010</v>
      </c>
    </row>
    <row r="881" spans="2:5" x14ac:dyDescent="0.2">
      <c r="B881" s="2">
        <v>40490</v>
      </c>
      <c r="C881" t="s">
        <v>21</v>
      </c>
      <c r="D881" t="str">
        <f>TEXT(Table1[[#This Row],[PHA]],"mmm")</f>
        <v>Nov</v>
      </c>
      <c r="E881" t="str">
        <f>TEXT(Table1[[#This Row],[PHA]],"YYYY")</f>
        <v>2010</v>
      </c>
    </row>
    <row r="882" spans="2:5" x14ac:dyDescent="0.2">
      <c r="B882" s="2">
        <v>40490</v>
      </c>
      <c r="C882" t="s">
        <v>21</v>
      </c>
      <c r="D882" t="str">
        <f>TEXT(Table1[[#This Row],[PHA]],"mmm")</f>
        <v>Nov</v>
      </c>
      <c r="E882" t="str">
        <f>TEXT(Table1[[#This Row],[PHA]],"YYYY")</f>
        <v>2010</v>
      </c>
    </row>
    <row r="883" spans="2:5" x14ac:dyDescent="0.2">
      <c r="B883" s="2">
        <v>40490</v>
      </c>
      <c r="C883" t="s">
        <v>21</v>
      </c>
      <c r="D883" t="str">
        <f>TEXT(Table1[[#This Row],[PHA]],"mmm")</f>
        <v>Nov</v>
      </c>
      <c r="E883" t="str">
        <f>TEXT(Table1[[#This Row],[PHA]],"YYYY")</f>
        <v>2010</v>
      </c>
    </row>
    <row r="884" spans="2:5" x14ac:dyDescent="0.2">
      <c r="B884" s="2">
        <v>40490</v>
      </c>
      <c r="C884" t="s">
        <v>4</v>
      </c>
      <c r="D884" t="str">
        <f>TEXT(Table1[[#This Row],[PHA]],"mmm")</f>
        <v>Nov</v>
      </c>
      <c r="E884" t="str">
        <f>TEXT(Table1[[#This Row],[PHA]],"YYYY")</f>
        <v>2010</v>
      </c>
    </row>
    <row r="885" spans="2:5" x14ac:dyDescent="0.2">
      <c r="B885" s="2">
        <v>40490</v>
      </c>
      <c r="C885" t="s">
        <v>4</v>
      </c>
      <c r="D885" t="str">
        <f>TEXT(Table1[[#This Row],[PHA]],"mmm")</f>
        <v>Nov</v>
      </c>
      <c r="E885" t="str">
        <f>TEXT(Table1[[#This Row],[PHA]],"YYYY")</f>
        <v>2010</v>
      </c>
    </row>
    <row r="886" spans="2:5" x14ac:dyDescent="0.2">
      <c r="B886" s="2">
        <v>40490</v>
      </c>
      <c r="C886" t="s">
        <v>4</v>
      </c>
      <c r="D886" t="str">
        <f>TEXT(Table1[[#This Row],[PHA]],"mmm")</f>
        <v>Nov</v>
      </c>
      <c r="E886" t="str">
        <f>TEXT(Table1[[#This Row],[PHA]],"YYYY")</f>
        <v>2010</v>
      </c>
    </row>
    <row r="887" spans="2:5" x14ac:dyDescent="0.2">
      <c r="B887" s="2">
        <v>40490</v>
      </c>
      <c r="C887" t="s">
        <v>4</v>
      </c>
      <c r="D887" t="str">
        <f>TEXT(Table1[[#This Row],[PHA]],"mmm")</f>
        <v>Nov</v>
      </c>
      <c r="E887" t="str">
        <f>TEXT(Table1[[#This Row],[PHA]],"YYYY")</f>
        <v>2010</v>
      </c>
    </row>
    <row r="888" spans="2:5" x14ac:dyDescent="0.2">
      <c r="B888" s="2">
        <v>40490</v>
      </c>
      <c r="C888" t="s">
        <v>4</v>
      </c>
      <c r="D888" t="str">
        <f>TEXT(Table1[[#This Row],[PHA]],"mmm")</f>
        <v>Nov</v>
      </c>
      <c r="E888" t="str">
        <f>TEXT(Table1[[#This Row],[PHA]],"YYYY")</f>
        <v>2010</v>
      </c>
    </row>
    <row r="889" spans="2:5" x14ac:dyDescent="0.2">
      <c r="B889" s="2">
        <v>40490</v>
      </c>
      <c r="C889" t="s">
        <v>4</v>
      </c>
      <c r="D889" t="str">
        <f>TEXT(Table1[[#This Row],[PHA]],"mmm")</f>
        <v>Nov</v>
      </c>
      <c r="E889" t="str">
        <f>TEXT(Table1[[#This Row],[PHA]],"YYYY")</f>
        <v>2010</v>
      </c>
    </row>
    <row r="890" spans="2:5" x14ac:dyDescent="0.2">
      <c r="B890" s="2">
        <v>40490</v>
      </c>
      <c r="C890" t="s">
        <v>4</v>
      </c>
      <c r="D890" t="str">
        <f>TEXT(Table1[[#This Row],[PHA]],"mmm")</f>
        <v>Nov</v>
      </c>
      <c r="E890" t="str">
        <f>TEXT(Table1[[#This Row],[PHA]],"YYYY")</f>
        <v>2010</v>
      </c>
    </row>
    <row r="891" spans="2:5" x14ac:dyDescent="0.2">
      <c r="B891" s="2">
        <v>40490</v>
      </c>
      <c r="C891" t="s">
        <v>4</v>
      </c>
      <c r="D891" t="str">
        <f>TEXT(Table1[[#This Row],[PHA]],"mmm")</f>
        <v>Nov</v>
      </c>
      <c r="E891" t="str">
        <f>TEXT(Table1[[#This Row],[PHA]],"YYYY")</f>
        <v>2010</v>
      </c>
    </row>
    <row r="892" spans="2:5" x14ac:dyDescent="0.2">
      <c r="B892" s="2">
        <v>40490</v>
      </c>
      <c r="C892" t="s">
        <v>4</v>
      </c>
      <c r="D892" t="str">
        <f>TEXT(Table1[[#This Row],[PHA]],"mmm")</f>
        <v>Nov</v>
      </c>
      <c r="E892" t="str">
        <f>TEXT(Table1[[#This Row],[PHA]],"YYYY")</f>
        <v>2010</v>
      </c>
    </row>
    <row r="893" spans="2:5" x14ac:dyDescent="0.2">
      <c r="B893" s="2">
        <v>40490</v>
      </c>
      <c r="C893" t="s">
        <v>4</v>
      </c>
      <c r="D893" t="str">
        <f>TEXT(Table1[[#This Row],[PHA]],"mmm")</f>
        <v>Nov</v>
      </c>
      <c r="E893" t="str">
        <f>TEXT(Table1[[#This Row],[PHA]],"YYYY")</f>
        <v>2010</v>
      </c>
    </row>
    <row r="894" spans="2:5" x14ac:dyDescent="0.2">
      <c r="B894" s="2">
        <v>40490</v>
      </c>
      <c r="C894" t="s">
        <v>79</v>
      </c>
      <c r="D894" t="str">
        <f>TEXT(Table1[[#This Row],[PHA]],"mmm")</f>
        <v>Nov</v>
      </c>
      <c r="E894" t="str">
        <f>TEXT(Table1[[#This Row],[PHA]],"YYYY")</f>
        <v>2010</v>
      </c>
    </row>
    <row r="895" spans="2:5" x14ac:dyDescent="0.2">
      <c r="B895" s="2">
        <v>40495</v>
      </c>
      <c r="C895" t="s">
        <v>36</v>
      </c>
      <c r="D895" t="str">
        <f>TEXT(Table1[[#This Row],[PHA]],"mmm")</f>
        <v>Nov</v>
      </c>
      <c r="E895" t="str">
        <f>TEXT(Table1[[#This Row],[PHA]],"YYYY")</f>
        <v>2010</v>
      </c>
    </row>
    <row r="896" spans="2:5" x14ac:dyDescent="0.2">
      <c r="B896" s="2">
        <v>40495</v>
      </c>
      <c r="C896" t="s">
        <v>36</v>
      </c>
      <c r="D896" t="str">
        <f>TEXT(Table1[[#This Row],[PHA]],"mmm")</f>
        <v>Nov</v>
      </c>
      <c r="E896" t="str">
        <f>TEXT(Table1[[#This Row],[PHA]],"YYYY")</f>
        <v>2010</v>
      </c>
    </row>
    <row r="897" spans="2:5" x14ac:dyDescent="0.2">
      <c r="B897" s="2">
        <v>40495</v>
      </c>
      <c r="C897" t="s">
        <v>21</v>
      </c>
      <c r="D897" t="str">
        <f>TEXT(Table1[[#This Row],[PHA]],"mmm")</f>
        <v>Nov</v>
      </c>
      <c r="E897" t="str">
        <f>TEXT(Table1[[#This Row],[PHA]],"YYYY")</f>
        <v>2010</v>
      </c>
    </row>
    <row r="898" spans="2:5" x14ac:dyDescent="0.2">
      <c r="B898" s="2">
        <v>40495</v>
      </c>
      <c r="C898" t="s">
        <v>21</v>
      </c>
      <c r="D898" t="str">
        <f>TEXT(Table1[[#This Row],[PHA]],"mmm")</f>
        <v>Nov</v>
      </c>
      <c r="E898" t="str">
        <f>TEXT(Table1[[#This Row],[PHA]],"YYYY")</f>
        <v>2010</v>
      </c>
    </row>
    <row r="899" spans="2:5" x14ac:dyDescent="0.2">
      <c r="B899" s="2">
        <v>40495</v>
      </c>
      <c r="C899" t="s">
        <v>21</v>
      </c>
      <c r="D899" t="str">
        <f>TEXT(Table1[[#This Row],[PHA]],"mmm")</f>
        <v>Nov</v>
      </c>
      <c r="E899" t="str">
        <f>TEXT(Table1[[#This Row],[PHA]],"YYYY")</f>
        <v>2010</v>
      </c>
    </row>
    <row r="900" spans="2:5" x14ac:dyDescent="0.2">
      <c r="B900" s="2">
        <v>40495</v>
      </c>
      <c r="C900" t="s">
        <v>21</v>
      </c>
      <c r="D900" t="str">
        <f>TEXT(Table1[[#This Row],[PHA]],"mmm")</f>
        <v>Nov</v>
      </c>
      <c r="E900" t="str">
        <f>TEXT(Table1[[#This Row],[PHA]],"YYYY")</f>
        <v>2010</v>
      </c>
    </row>
    <row r="901" spans="2:5" x14ac:dyDescent="0.2">
      <c r="B901" s="2">
        <v>40495</v>
      </c>
      <c r="C901" t="s">
        <v>21</v>
      </c>
      <c r="D901" t="str">
        <f>TEXT(Table1[[#This Row],[PHA]],"mmm")</f>
        <v>Nov</v>
      </c>
      <c r="E901" t="str">
        <f>TEXT(Table1[[#This Row],[PHA]],"YYYY")</f>
        <v>2010</v>
      </c>
    </row>
    <row r="902" spans="2:5" x14ac:dyDescent="0.2">
      <c r="B902" s="2">
        <v>40495</v>
      </c>
      <c r="C902" t="s">
        <v>21</v>
      </c>
      <c r="D902" t="str">
        <f>TEXT(Table1[[#This Row],[PHA]],"mmm")</f>
        <v>Nov</v>
      </c>
      <c r="E902" t="str">
        <f>TEXT(Table1[[#This Row],[PHA]],"YYYY")</f>
        <v>2010</v>
      </c>
    </row>
    <row r="903" spans="2:5" x14ac:dyDescent="0.2">
      <c r="B903" s="2">
        <v>40495</v>
      </c>
      <c r="C903" t="s">
        <v>21</v>
      </c>
      <c r="D903" t="str">
        <f>TEXT(Table1[[#This Row],[PHA]],"mmm")</f>
        <v>Nov</v>
      </c>
      <c r="E903" t="str">
        <f>TEXT(Table1[[#This Row],[PHA]],"YYYY")</f>
        <v>2010</v>
      </c>
    </row>
    <row r="904" spans="2:5" x14ac:dyDescent="0.2">
      <c r="B904" s="2">
        <v>40495</v>
      </c>
      <c r="C904" t="s">
        <v>21</v>
      </c>
      <c r="D904" t="str">
        <f>TEXT(Table1[[#This Row],[PHA]],"mmm")</f>
        <v>Nov</v>
      </c>
      <c r="E904" t="str">
        <f>TEXT(Table1[[#This Row],[PHA]],"YYYY")</f>
        <v>2010</v>
      </c>
    </row>
    <row r="905" spans="2:5" x14ac:dyDescent="0.2">
      <c r="B905" s="2">
        <v>40495</v>
      </c>
      <c r="C905" t="s">
        <v>21</v>
      </c>
      <c r="D905" t="str">
        <f>TEXT(Table1[[#This Row],[PHA]],"mmm")</f>
        <v>Nov</v>
      </c>
      <c r="E905" t="str">
        <f>TEXT(Table1[[#This Row],[PHA]],"YYYY")</f>
        <v>2010</v>
      </c>
    </row>
    <row r="906" spans="2:5" x14ac:dyDescent="0.2">
      <c r="B906" s="2">
        <v>40495</v>
      </c>
      <c r="C906" t="s">
        <v>21</v>
      </c>
      <c r="D906" t="str">
        <f>TEXT(Table1[[#This Row],[PHA]],"mmm")</f>
        <v>Nov</v>
      </c>
      <c r="E906" t="str">
        <f>TEXT(Table1[[#This Row],[PHA]],"YYYY")</f>
        <v>2010</v>
      </c>
    </row>
    <row r="907" spans="2:5" x14ac:dyDescent="0.2">
      <c r="B907" s="2">
        <v>40495</v>
      </c>
      <c r="C907" t="s">
        <v>21</v>
      </c>
      <c r="D907" t="str">
        <f>TEXT(Table1[[#This Row],[PHA]],"mmm")</f>
        <v>Nov</v>
      </c>
      <c r="E907" t="str">
        <f>TEXT(Table1[[#This Row],[PHA]],"YYYY")</f>
        <v>2010</v>
      </c>
    </row>
    <row r="908" spans="2:5" x14ac:dyDescent="0.2">
      <c r="B908" s="2">
        <v>40495</v>
      </c>
      <c r="C908" t="s">
        <v>21</v>
      </c>
      <c r="D908" t="str">
        <f>TEXT(Table1[[#This Row],[PHA]],"mmm")</f>
        <v>Nov</v>
      </c>
      <c r="E908" t="str">
        <f>TEXT(Table1[[#This Row],[PHA]],"YYYY")</f>
        <v>2010</v>
      </c>
    </row>
    <row r="909" spans="2:5" x14ac:dyDescent="0.2">
      <c r="B909" s="2">
        <v>40495</v>
      </c>
      <c r="C909" t="s">
        <v>21</v>
      </c>
      <c r="D909" t="str">
        <f>TEXT(Table1[[#This Row],[PHA]],"mmm")</f>
        <v>Nov</v>
      </c>
      <c r="E909" t="str">
        <f>TEXT(Table1[[#This Row],[PHA]],"YYYY")</f>
        <v>2010</v>
      </c>
    </row>
    <row r="910" spans="2:5" x14ac:dyDescent="0.2">
      <c r="B910" s="2">
        <v>40495</v>
      </c>
      <c r="C910" t="s">
        <v>21</v>
      </c>
      <c r="D910" t="str">
        <f>TEXT(Table1[[#This Row],[PHA]],"mmm")</f>
        <v>Nov</v>
      </c>
      <c r="E910" t="str">
        <f>TEXT(Table1[[#This Row],[PHA]],"YYYY")</f>
        <v>2010</v>
      </c>
    </row>
    <row r="911" spans="2:5" x14ac:dyDescent="0.2">
      <c r="B911" s="2">
        <v>40495</v>
      </c>
      <c r="C911" t="s">
        <v>21</v>
      </c>
      <c r="D911" t="str">
        <f>TEXT(Table1[[#This Row],[PHA]],"mmm")</f>
        <v>Nov</v>
      </c>
      <c r="E911" t="str">
        <f>TEXT(Table1[[#This Row],[PHA]],"YYYY")</f>
        <v>2010</v>
      </c>
    </row>
    <row r="912" spans="2:5" x14ac:dyDescent="0.2">
      <c r="B912" s="2">
        <v>40495</v>
      </c>
      <c r="C912" t="s">
        <v>21</v>
      </c>
      <c r="D912" t="str">
        <f>TEXT(Table1[[#This Row],[PHA]],"mmm")</f>
        <v>Nov</v>
      </c>
      <c r="E912" t="str">
        <f>TEXT(Table1[[#This Row],[PHA]],"YYYY")</f>
        <v>2010</v>
      </c>
    </row>
    <row r="913" spans="2:5" x14ac:dyDescent="0.2">
      <c r="B913" s="2">
        <v>40495</v>
      </c>
      <c r="C913" t="s">
        <v>21</v>
      </c>
      <c r="D913" t="str">
        <f>TEXT(Table1[[#This Row],[PHA]],"mmm")</f>
        <v>Nov</v>
      </c>
      <c r="E913" t="str">
        <f>TEXT(Table1[[#This Row],[PHA]],"YYYY")</f>
        <v>2010</v>
      </c>
    </row>
    <row r="914" spans="2:5" x14ac:dyDescent="0.2">
      <c r="B914" s="2">
        <v>40495</v>
      </c>
      <c r="C914" t="s">
        <v>21</v>
      </c>
      <c r="D914" t="str">
        <f>TEXT(Table1[[#This Row],[PHA]],"mmm")</f>
        <v>Nov</v>
      </c>
      <c r="E914" t="str">
        <f>TEXT(Table1[[#This Row],[PHA]],"YYYY")</f>
        <v>2010</v>
      </c>
    </row>
    <row r="915" spans="2:5" x14ac:dyDescent="0.2">
      <c r="B915" s="2">
        <v>40495</v>
      </c>
      <c r="C915" t="s">
        <v>21</v>
      </c>
      <c r="D915" t="str">
        <f>TEXT(Table1[[#This Row],[PHA]],"mmm")</f>
        <v>Nov</v>
      </c>
      <c r="E915" t="str">
        <f>TEXT(Table1[[#This Row],[PHA]],"YYYY")</f>
        <v>2010</v>
      </c>
    </row>
    <row r="916" spans="2:5" x14ac:dyDescent="0.2">
      <c r="B916" s="2">
        <v>40495</v>
      </c>
      <c r="C916" t="s">
        <v>21</v>
      </c>
      <c r="D916" t="str">
        <f>TEXT(Table1[[#This Row],[PHA]],"mmm")</f>
        <v>Nov</v>
      </c>
      <c r="E916" t="str">
        <f>TEXT(Table1[[#This Row],[PHA]],"YYYY")</f>
        <v>2010</v>
      </c>
    </row>
    <row r="917" spans="2:5" x14ac:dyDescent="0.2">
      <c r="B917" s="2">
        <v>40495</v>
      </c>
      <c r="C917" t="s">
        <v>21</v>
      </c>
      <c r="D917" t="str">
        <f>TEXT(Table1[[#This Row],[PHA]],"mmm")</f>
        <v>Nov</v>
      </c>
      <c r="E917" t="str">
        <f>TEXT(Table1[[#This Row],[PHA]],"YYYY")</f>
        <v>2010</v>
      </c>
    </row>
    <row r="918" spans="2:5" x14ac:dyDescent="0.2">
      <c r="B918" s="2">
        <v>40495</v>
      </c>
      <c r="C918" t="s">
        <v>21</v>
      </c>
      <c r="D918" t="str">
        <f>TEXT(Table1[[#This Row],[PHA]],"mmm")</f>
        <v>Nov</v>
      </c>
      <c r="E918" t="str">
        <f>TEXT(Table1[[#This Row],[PHA]],"YYYY")</f>
        <v>2010</v>
      </c>
    </row>
    <row r="919" spans="2:5" x14ac:dyDescent="0.2">
      <c r="B919" s="2">
        <v>40495</v>
      </c>
      <c r="C919" t="s">
        <v>21</v>
      </c>
      <c r="D919" t="str">
        <f>TEXT(Table1[[#This Row],[PHA]],"mmm")</f>
        <v>Nov</v>
      </c>
      <c r="E919" t="str">
        <f>TEXT(Table1[[#This Row],[PHA]],"YYYY")</f>
        <v>2010</v>
      </c>
    </row>
    <row r="920" spans="2:5" x14ac:dyDescent="0.2">
      <c r="B920" s="2">
        <v>40495</v>
      </c>
      <c r="C920" t="s">
        <v>21</v>
      </c>
      <c r="D920" t="str">
        <f>TEXT(Table1[[#This Row],[PHA]],"mmm")</f>
        <v>Nov</v>
      </c>
      <c r="E920" t="str">
        <f>TEXT(Table1[[#This Row],[PHA]],"YYYY")</f>
        <v>2010</v>
      </c>
    </row>
    <row r="921" spans="2:5" x14ac:dyDescent="0.2">
      <c r="B921" s="2">
        <v>40495</v>
      </c>
      <c r="C921" t="s">
        <v>21</v>
      </c>
      <c r="D921" t="str">
        <f>TEXT(Table1[[#This Row],[PHA]],"mmm")</f>
        <v>Nov</v>
      </c>
      <c r="E921" t="str">
        <f>TEXT(Table1[[#This Row],[PHA]],"YYYY")</f>
        <v>2010</v>
      </c>
    </row>
    <row r="922" spans="2:5" x14ac:dyDescent="0.2">
      <c r="B922" s="2">
        <v>40495</v>
      </c>
      <c r="C922" t="s">
        <v>21</v>
      </c>
      <c r="D922" t="str">
        <f>TEXT(Table1[[#This Row],[PHA]],"mmm")</f>
        <v>Nov</v>
      </c>
      <c r="E922" t="str">
        <f>TEXT(Table1[[#This Row],[PHA]],"YYYY")</f>
        <v>2010</v>
      </c>
    </row>
    <row r="923" spans="2:5" x14ac:dyDescent="0.2">
      <c r="B923" s="2">
        <v>40495</v>
      </c>
      <c r="C923" t="s">
        <v>21</v>
      </c>
      <c r="D923" t="str">
        <f>TEXT(Table1[[#This Row],[PHA]],"mmm")</f>
        <v>Nov</v>
      </c>
      <c r="E923" t="str">
        <f>TEXT(Table1[[#This Row],[PHA]],"YYYY")</f>
        <v>2010</v>
      </c>
    </row>
    <row r="924" spans="2:5" x14ac:dyDescent="0.2">
      <c r="B924" s="2">
        <v>40495</v>
      </c>
      <c r="C924" t="s">
        <v>21</v>
      </c>
      <c r="D924" t="str">
        <f>TEXT(Table1[[#This Row],[PHA]],"mmm")</f>
        <v>Nov</v>
      </c>
      <c r="E924" t="str">
        <f>TEXT(Table1[[#This Row],[PHA]],"YYYY")</f>
        <v>2010</v>
      </c>
    </row>
    <row r="925" spans="2:5" x14ac:dyDescent="0.2">
      <c r="B925" s="2">
        <v>40495</v>
      </c>
      <c r="C925" t="s">
        <v>21</v>
      </c>
      <c r="D925" t="str">
        <f>TEXT(Table1[[#This Row],[PHA]],"mmm")</f>
        <v>Nov</v>
      </c>
      <c r="E925" t="str">
        <f>TEXT(Table1[[#This Row],[PHA]],"YYYY")</f>
        <v>2010</v>
      </c>
    </row>
    <row r="926" spans="2:5" x14ac:dyDescent="0.2">
      <c r="B926" s="2">
        <v>40495</v>
      </c>
      <c r="C926" t="s">
        <v>21</v>
      </c>
      <c r="D926" t="str">
        <f>TEXT(Table1[[#This Row],[PHA]],"mmm")</f>
        <v>Nov</v>
      </c>
      <c r="E926" t="str">
        <f>TEXT(Table1[[#This Row],[PHA]],"YYYY")</f>
        <v>2010</v>
      </c>
    </row>
    <row r="927" spans="2:5" x14ac:dyDescent="0.2">
      <c r="B927" s="2">
        <v>40495</v>
      </c>
      <c r="C927" t="s">
        <v>21</v>
      </c>
      <c r="D927" t="str">
        <f>TEXT(Table1[[#This Row],[PHA]],"mmm")</f>
        <v>Nov</v>
      </c>
      <c r="E927" t="str">
        <f>TEXT(Table1[[#This Row],[PHA]],"YYYY")</f>
        <v>2010</v>
      </c>
    </row>
    <row r="928" spans="2:5" x14ac:dyDescent="0.2">
      <c r="B928" s="2">
        <v>40495</v>
      </c>
      <c r="C928" t="s">
        <v>21</v>
      </c>
      <c r="D928" t="str">
        <f>TEXT(Table1[[#This Row],[PHA]],"mmm")</f>
        <v>Nov</v>
      </c>
      <c r="E928" t="str">
        <f>TEXT(Table1[[#This Row],[PHA]],"YYYY")</f>
        <v>2010</v>
      </c>
    </row>
    <row r="929" spans="2:5" x14ac:dyDescent="0.2">
      <c r="B929" s="2">
        <v>40495</v>
      </c>
      <c r="C929" t="s">
        <v>21</v>
      </c>
      <c r="D929" t="str">
        <f>TEXT(Table1[[#This Row],[PHA]],"mmm")</f>
        <v>Nov</v>
      </c>
      <c r="E929" t="str">
        <f>TEXT(Table1[[#This Row],[PHA]],"YYYY")</f>
        <v>2010</v>
      </c>
    </row>
    <row r="930" spans="2:5" x14ac:dyDescent="0.2">
      <c r="B930" s="2">
        <v>40495</v>
      </c>
      <c r="C930" t="s">
        <v>21</v>
      </c>
      <c r="D930" t="str">
        <f>TEXT(Table1[[#This Row],[PHA]],"mmm")</f>
        <v>Nov</v>
      </c>
      <c r="E930" t="str">
        <f>TEXT(Table1[[#This Row],[PHA]],"YYYY")</f>
        <v>2010</v>
      </c>
    </row>
    <row r="931" spans="2:5" x14ac:dyDescent="0.2">
      <c r="B931" s="2">
        <v>40495</v>
      </c>
      <c r="C931" t="s">
        <v>21</v>
      </c>
      <c r="D931" t="str">
        <f>TEXT(Table1[[#This Row],[PHA]],"mmm")</f>
        <v>Nov</v>
      </c>
      <c r="E931" t="str">
        <f>TEXT(Table1[[#This Row],[PHA]],"YYYY")</f>
        <v>2010</v>
      </c>
    </row>
    <row r="932" spans="2:5" x14ac:dyDescent="0.2">
      <c r="B932" s="2">
        <v>40495</v>
      </c>
      <c r="C932" t="s">
        <v>21</v>
      </c>
      <c r="D932" t="str">
        <f>TEXT(Table1[[#This Row],[PHA]],"mmm")</f>
        <v>Nov</v>
      </c>
      <c r="E932" t="str">
        <f>TEXT(Table1[[#This Row],[PHA]],"YYYY")</f>
        <v>2010</v>
      </c>
    </row>
    <row r="933" spans="2:5" x14ac:dyDescent="0.2">
      <c r="B933" s="2">
        <v>40495</v>
      </c>
      <c r="C933" t="s">
        <v>21</v>
      </c>
      <c r="D933" t="str">
        <f>TEXT(Table1[[#This Row],[PHA]],"mmm")</f>
        <v>Nov</v>
      </c>
      <c r="E933" t="str">
        <f>TEXT(Table1[[#This Row],[PHA]],"YYYY")</f>
        <v>2010</v>
      </c>
    </row>
    <row r="934" spans="2:5" x14ac:dyDescent="0.2">
      <c r="B934" s="2">
        <v>40495</v>
      </c>
      <c r="C934" t="s">
        <v>21</v>
      </c>
      <c r="D934" t="str">
        <f>TEXT(Table1[[#This Row],[PHA]],"mmm")</f>
        <v>Nov</v>
      </c>
      <c r="E934" t="str">
        <f>TEXT(Table1[[#This Row],[PHA]],"YYYY")</f>
        <v>2010</v>
      </c>
    </row>
    <row r="935" spans="2:5" x14ac:dyDescent="0.2">
      <c r="B935" s="2">
        <v>40495</v>
      </c>
      <c r="C935" t="s">
        <v>21</v>
      </c>
      <c r="D935" t="str">
        <f>TEXT(Table1[[#This Row],[PHA]],"mmm")</f>
        <v>Nov</v>
      </c>
      <c r="E935" t="str">
        <f>TEXT(Table1[[#This Row],[PHA]],"YYYY")</f>
        <v>2010</v>
      </c>
    </row>
    <row r="936" spans="2:5" x14ac:dyDescent="0.2">
      <c r="B936" s="2">
        <v>40495</v>
      </c>
      <c r="C936" t="s">
        <v>21</v>
      </c>
      <c r="D936" t="str">
        <f>TEXT(Table1[[#This Row],[PHA]],"mmm")</f>
        <v>Nov</v>
      </c>
      <c r="E936" t="str">
        <f>TEXT(Table1[[#This Row],[PHA]],"YYYY")</f>
        <v>2010</v>
      </c>
    </row>
    <row r="937" spans="2:5" x14ac:dyDescent="0.2">
      <c r="B937" s="2">
        <v>40495</v>
      </c>
      <c r="C937" t="s">
        <v>21</v>
      </c>
      <c r="D937" t="str">
        <f>TEXT(Table1[[#This Row],[PHA]],"mmm")</f>
        <v>Nov</v>
      </c>
      <c r="E937" t="str">
        <f>TEXT(Table1[[#This Row],[PHA]],"YYYY")</f>
        <v>2010</v>
      </c>
    </row>
    <row r="938" spans="2:5" x14ac:dyDescent="0.2">
      <c r="B938" s="2">
        <v>40495</v>
      </c>
      <c r="C938" t="s">
        <v>21</v>
      </c>
      <c r="D938" t="str">
        <f>TEXT(Table1[[#This Row],[PHA]],"mmm")</f>
        <v>Nov</v>
      </c>
      <c r="E938" t="str">
        <f>TEXT(Table1[[#This Row],[PHA]],"YYYY")</f>
        <v>2010</v>
      </c>
    </row>
    <row r="939" spans="2:5" x14ac:dyDescent="0.2">
      <c r="B939" s="2">
        <v>40495</v>
      </c>
      <c r="C939" t="s">
        <v>21</v>
      </c>
      <c r="D939" t="str">
        <f>TEXT(Table1[[#This Row],[PHA]],"mmm")</f>
        <v>Nov</v>
      </c>
      <c r="E939" t="str">
        <f>TEXT(Table1[[#This Row],[PHA]],"YYYY")</f>
        <v>2010</v>
      </c>
    </row>
    <row r="940" spans="2:5" x14ac:dyDescent="0.2">
      <c r="B940" s="2">
        <v>40495</v>
      </c>
      <c r="C940" t="s">
        <v>21</v>
      </c>
      <c r="D940" t="str">
        <f>TEXT(Table1[[#This Row],[PHA]],"mmm")</f>
        <v>Nov</v>
      </c>
      <c r="E940" t="str">
        <f>TEXT(Table1[[#This Row],[PHA]],"YYYY")</f>
        <v>2010</v>
      </c>
    </row>
    <row r="941" spans="2:5" x14ac:dyDescent="0.2">
      <c r="B941" s="2">
        <v>40495</v>
      </c>
      <c r="C941" t="s">
        <v>21</v>
      </c>
      <c r="D941" t="str">
        <f>TEXT(Table1[[#This Row],[PHA]],"mmm")</f>
        <v>Nov</v>
      </c>
      <c r="E941" t="str">
        <f>TEXT(Table1[[#This Row],[PHA]],"YYYY")</f>
        <v>2010</v>
      </c>
    </row>
    <row r="942" spans="2:5" x14ac:dyDescent="0.2">
      <c r="B942" s="2">
        <v>40495</v>
      </c>
      <c r="C942" t="s">
        <v>21</v>
      </c>
      <c r="D942" t="str">
        <f>TEXT(Table1[[#This Row],[PHA]],"mmm")</f>
        <v>Nov</v>
      </c>
      <c r="E942" t="str">
        <f>TEXT(Table1[[#This Row],[PHA]],"YYYY")</f>
        <v>2010</v>
      </c>
    </row>
    <row r="943" spans="2:5" x14ac:dyDescent="0.2">
      <c r="B943" s="2">
        <v>40495</v>
      </c>
      <c r="C943" t="s">
        <v>21</v>
      </c>
      <c r="D943" t="str">
        <f>TEXT(Table1[[#This Row],[PHA]],"mmm")</f>
        <v>Nov</v>
      </c>
      <c r="E943" t="str">
        <f>TEXT(Table1[[#This Row],[PHA]],"YYYY")</f>
        <v>2010</v>
      </c>
    </row>
    <row r="944" spans="2:5" x14ac:dyDescent="0.2">
      <c r="B944" s="2">
        <v>40495</v>
      </c>
      <c r="C944" t="s">
        <v>21</v>
      </c>
      <c r="D944" t="str">
        <f>TEXT(Table1[[#This Row],[PHA]],"mmm")</f>
        <v>Nov</v>
      </c>
      <c r="E944" t="str">
        <f>TEXT(Table1[[#This Row],[PHA]],"YYYY")</f>
        <v>2010</v>
      </c>
    </row>
    <row r="945" spans="2:5" x14ac:dyDescent="0.2">
      <c r="B945" s="2">
        <v>40495</v>
      </c>
      <c r="C945" t="s">
        <v>21</v>
      </c>
      <c r="D945" t="str">
        <f>TEXT(Table1[[#This Row],[PHA]],"mmm")</f>
        <v>Nov</v>
      </c>
      <c r="E945" t="str">
        <f>TEXT(Table1[[#This Row],[PHA]],"YYYY")</f>
        <v>2010</v>
      </c>
    </row>
    <row r="946" spans="2:5" x14ac:dyDescent="0.2">
      <c r="B946" s="2">
        <v>40495</v>
      </c>
      <c r="C946" t="s">
        <v>21</v>
      </c>
      <c r="D946" t="str">
        <f>TEXT(Table1[[#This Row],[PHA]],"mmm")</f>
        <v>Nov</v>
      </c>
      <c r="E946" t="str">
        <f>TEXT(Table1[[#This Row],[PHA]],"YYYY")</f>
        <v>2010</v>
      </c>
    </row>
    <row r="947" spans="2:5" x14ac:dyDescent="0.2">
      <c r="B947" s="2">
        <v>40495</v>
      </c>
      <c r="C947" t="s">
        <v>21</v>
      </c>
      <c r="D947" t="str">
        <f>TEXT(Table1[[#This Row],[PHA]],"mmm")</f>
        <v>Nov</v>
      </c>
      <c r="E947" t="str">
        <f>TEXT(Table1[[#This Row],[PHA]],"YYYY")</f>
        <v>2010</v>
      </c>
    </row>
    <row r="948" spans="2:5" x14ac:dyDescent="0.2">
      <c r="B948" s="2">
        <v>40495</v>
      </c>
      <c r="C948" t="s">
        <v>21</v>
      </c>
      <c r="D948" t="str">
        <f>TEXT(Table1[[#This Row],[PHA]],"mmm")</f>
        <v>Nov</v>
      </c>
      <c r="E948" t="str">
        <f>TEXT(Table1[[#This Row],[PHA]],"YYYY")</f>
        <v>2010</v>
      </c>
    </row>
    <row r="949" spans="2:5" x14ac:dyDescent="0.2">
      <c r="B949" s="2">
        <v>40495</v>
      </c>
      <c r="C949" t="s">
        <v>21</v>
      </c>
      <c r="D949" t="str">
        <f>TEXT(Table1[[#This Row],[PHA]],"mmm")</f>
        <v>Nov</v>
      </c>
      <c r="E949" t="str">
        <f>TEXT(Table1[[#This Row],[PHA]],"YYYY")</f>
        <v>2010</v>
      </c>
    </row>
    <row r="950" spans="2:5" x14ac:dyDescent="0.2">
      <c r="B950" s="2">
        <v>40495</v>
      </c>
      <c r="C950" t="s">
        <v>21</v>
      </c>
      <c r="D950" t="str">
        <f>TEXT(Table1[[#This Row],[PHA]],"mmm")</f>
        <v>Nov</v>
      </c>
      <c r="E950" t="str">
        <f>TEXT(Table1[[#This Row],[PHA]],"YYYY")</f>
        <v>2010</v>
      </c>
    </row>
    <row r="951" spans="2:5" x14ac:dyDescent="0.2">
      <c r="B951" s="2">
        <v>40495</v>
      </c>
      <c r="C951" t="s">
        <v>21</v>
      </c>
      <c r="D951" t="str">
        <f>TEXT(Table1[[#This Row],[PHA]],"mmm")</f>
        <v>Nov</v>
      </c>
      <c r="E951" t="str">
        <f>TEXT(Table1[[#This Row],[PHA]],"YYYY")</f>
        <v>2010</v>
      </c>
    </row>
    <row r="952" spans="2:5" x14ac:dyDescent="0.2">
      <c r="B952" s="2">
        <v>40495</v>
      </c>
      <c r="C952" t="s">
        <v>21</v>
      </c>
      <c r="D952" t="str">
        <f>TEXT(Table1[[#This Row],[PHA]],"mmm")</f>
        <v>Nov</v>
      </c>
      <c r="E952" t="str">
        <f>TEXT(Table1[[#This Row],[PHA]],"YYYY")</f>
        <v>2010</v>
      </c>
    </row>
    <row r="953" spans="2:5" x14ac:dyDescent="0.2">
      <c r="B953" s="2">
        <v>40495</v>
      </c>
      <c r="C953" t="s">
        <v>21</v>
      </c>
      <c r="D953" t="str">
        <f>TEXT(Table1[[#This Row],[PHA]],"mmm")</f>
        <v>Nov</v>
      </c>
      <c r="E953" t="str">
        <f>TEXT(Table1[[#This Row],[PHA]],"YYYY")</f>
        <v>2010</v>
      </c>
    </row>
    <row r="954" spans="2:5" x14ac:dyDescent="0.2">
      <c r="B954" s="2">
        <v>40495</v>
      </c>
      <c r="C954" t="s">
        <v>21</v>
      </c>
      <c r="D954" t="str">
        <f>TEXT(Table1[[#This Row],[PHA]],"mmm")</f>
        <v>Nov</v>
      </c>
      <c r="E954" t="str">
        <f>TEXT(Table1[[#This Row],[PHA]],"YYYY")</f>
        <v>2010</v>
      </c>
    </row>
    <row r="955" spans="2:5" x14ac:dyDescent="0.2">
      <c r="B955" s="2">
        <v>40495</v>
      </c>
      <c r="C955" t="s">
        <v>21</v>
      </c>
      <c r="D955" t="str">
        <f>TEXT(Table1[[#This Row],[PHA]],"mmm")</f>
        <v>Nov</v>
      </c>
      <c r="E955" t="str">
        <f>TEXT(Table1[[#This Row],[PHA]],"YYYY")</f>
        <v>2010</v>
      </c>
    </row>
    <row r="956" spans="2:5" x14ac:dyDescent="0.2">
      <c r="B956" s="2">
        <v>40495</v>
      </c>
      <c r="C956" t="s">
        <v>21</v>
      </c>
      <c r="D956" t="str">
        <f>TEXT(Table1[[#This Row],[PHA]],"mmm")</f>
        <v>Nov</v>
      </c>
      <c r="E956" t="str">
        <f>TEXT(Table1[[#This Row],[PHA]],"YYYY")</f>
        <v>2010</v>
      </c>
    </row>
    <row r="957" spans="2:5" x14ac:dyDescent="0.2">
      <c r="B957" s="2">
        <v>40495</v>
      </c>
      <c r="C957" t="s">
        <v>21</v>
      </c>
      <c r="D957" t="str">
        <f>TEXT(Table1[[#This Row],[PHA]],"mmm")</f>
        <v>Nov</v>
      </c>
      <c r="E957" t="str">
        <f>TEXT(Table1[[#This Row],[PHA]],"YYYY")</f>
        <v>2010</v>
      </c>
    </row>
    <row r="958" spans="2:5" x14ac:dyDescent="0.2">
      <c r="B958" s="2">
        <v>40495</v>
      </c>
      <c r="C958" t="s">
        <v>21</v>
      </c>
      <c r="D958" t="str">
        <f>TEXT(Table1[[#This Row],[PHA]],"mmm")</f>
        <v>Nov</v>
      </c>
      <c r="E958" t="str">
        <f>TEXT(Table1[[#This Row],[PHA]],"YYYY")</f>
        <v>2010</v>
      </c>
    </row>
    <row r="959" spans="2:5" x14ac:dyDescent="0.2">
      <c r="B959" s="2">
        <v>40495</v>
      </c>
      <c r="C959" t="s">
        <v>21</v>
      </c>
      <c r="D959" t="str">
        <f>TEXT(Table1[[#This Row],[PHA]],"mmm")</f>
        <v>Nov</v>
      </c>
      <c r="E959" t="str">
        <f>TEXT(Table1[[#This Row],[PHA]],"YYYY")</f>
        <v>2010</v>
      </c>
    </row>
    <row r="960" spans="2:5" x14ac:dyDescent="0.2">
      <c r="B960" s="2">
        <v>40495</v>
      </c>
      <c r="C960" t="s">
        <v>21</v>
      </c>
      <c r="D960" t="str">
        <f>TEXT(Table1[[#This Row],[PHA]],"mmm")</f>
        <v>Nov</v>
      </c>
      <c r="E960" t="str">
        <f>TEXT(Table1[[#This Row],[PHA]],"YYYY")</f>
        <v>2010</v>
      </c>
    </row>
    <row r="961" spans="2:5" x14ac:dyDescent="0.2">
      <c r="B961" s="2">
        <v>40495</v>
      </c>
      <c r="C961" t="s">
        <v>21</v>
      </c>
      <c r="D961" t="str">
        <f>TEXT(Table1[[#This Row],[PHA]],"mmm")</f>
        <v>Nov</v>
      </c>
      <c r="E961" t="str">
        <f>TEXT(Table1[[#This Row],[PHA]],"YYYY")</f>
        <v>2010</v>
      </c>
    </row>
    <row r="962" spans="2:5" x14ac:dyDescent="0.2">
      <c r="B962" s="2">
        <v>40495</v>
      </c>
      <c r="C962" t="s">
        <v>21</v>
      </c>
      <c r="D962" t="str">
        <f>TEXT(Table1[[#This Row],[PHA]],"mmm")</f>
        <v>Nov</v>
      </c>
      <c r="E962" t="str">
        <f>TEXT(Table1[[#This Row],[PHA]],"YYYY")</f>
        <v>2010</v>
      </c>
    </row>
    <row r="963" spans="2:5" x14ac:dyDescent="0.2">
      <c r="B963" s="2">
        <v>40495</v>
      </c>
      <c r="C963" t="s">
        <v>22</v>
      </c>
      <c r="D963" t="str">
        <f>TEXT(Table1[[#This Row],[PHA]],"mmm")</f>
        <v>Nov</v>
      </c>
      <c r="E963" t="str">
        <f>TEXT(Table1[[#This Row],[PHA]],"YYYY")</f>
        <v>2010</v>
      </c>
    </row>
    <row r="964" spans="2:5" x14ac:dyDescent="0.2">
      <c r="B964" s="2">
        <v>40495</v>
      </c>
      <c r="C964" t="s">
        <v>22</v>
      </c>
      <c r="D964" t="str">
        <f>TEXT(Table1[[#This Row],[PHA]],"mmm")</f>
        <v>Nov</v>
      </c>
      <c r="E964" t="str">
        <f>TEXT(Table1[[#This Row],[PHA]],"YYYY")</f>
        <v>2010</v>
      </c>
    </row>
    <row r="965" spans="2:5" x14ac:dyDescent="0.2">
      <c r="B965" s="2">
        <v>40495</v>
      </c>
      <c r="C965" t="s">
        <v>22</v>
      </c>
      <c r="D965" t="str">
        <f>TEXT(Table1[[#This Row],[PHA]],"mmm")</f>
        <v>Nov</v>
      </c>
      <c r="E965" t="str">
        <f>TEXT(Table1[[#This Row],[PHA]],"YYYY")</f>
        <v>2010</v>
      </c>
    </row>
    <row r="966" spans="2:5" x14ac:dyDescent="0.2">
      <c r="B966" s="2">
        <v>40495</v>
      </c>
      <c r="C966" t="s">
        <v>20</v>
      </c>
      <c r="D966" t="str">
        <f>TEXT(Table1[[#This Row],[PHA]],"mmm")</f>
        <v>Nov</v>
      </c>
      <c r="E966" t="str">
        <f>TEXT(Table1[[#This Row],[PHA]],"YYYY")</f>
        <v>2010</v>
      </c>
    </row>
    <row r="967" spans="2:5" x14ac:dyDescent="0.2">
      <c r="B967" s="2">
        <v>40497</v>
      </c>
      <c r="C967" t="s">
        <v>18</v>
      </c>
      <c r="D967" t="str">
        <f>TEXT(Table1[[#This Row],[PHA]],"mmm")</f>
        <v>Nov</v>
      </c>
      <c r="E967" t="str">
        <f>TEXT(Table1[[#This Row],[PHA]],"YYYY")</f>
        <v>2010</v>
      </c>
    </row>
    <row r="968" spans="2:5" x14ac:dyDescent="0.2">
      <c r="B968" s="2">
        <v>40502</v>
      </c>
      <c r="C968" t="s">
        <v>6</v>
      </c>
      <c r="D968" t="str">
        <f>TEXT(Table1[[#This Row],[PHA]],"mmm")</f>
        <v>Nov</v>
      </c>
      <c r="E968" t="str">
        <f>TEXT(Table1[[#This Row],[PHA]],"YYYY")</f>
        <v>2010</v>
      </c>
    </row>
    <row r="969" spans="2:5" x14ac:dyDescent="0.2">
      <c r="B969" s="2">
        <v>40506</v>
      </c>
      <c r="C969" t="s">
        <v>6</v>
      </c>
      <c r="D969" t="str">
        <f>TEXT(Table1[[#This Row],[PHA]],"mmm")</f>
        <v>Nov</v>
      </c>
      <c r="E969" t="str">
        <f>TEXT(Table1[[#This Row],[PHA]],"YYYY")</f>
        <v>2010</v>
      </c>
    </row>
    <row r="970" spans="2:5" x14ac:dyDescent="0.2">
      <c r="B970" s="2">
        <v>40514</v>
      </c>
      <c r="C970" t="s">
        <v>36</v>
      </c>
      <c r="D970" t="str">
        <f>TEXT(Table1[[#This Row],[PHA]],"mmm")</f>
        <v>Dec</v>
      </c>
      <c r="E970" t="str">
        <f>TEXT(Table1[[#This Row],[PHA]],"YYYY")</f>
        <v>2010</v>
      </c>
    </row>
    <row r="971" spans="2:5" x14ac:dyDescent="0.2">
      <c r="B971" s="2">
        <v>40515</v>
      </c>
      <c r="C971" t="s">
        <v>12</v>
      </c>
      <c r="D971" t="str">
        <f>TEXT(Table1[[#This Row],[PHA]],"mmm")</f>
        <v>Dec</v>
      </c>
      <c r="E971" t="str">
        <f>TEXT(Table1[[#This Row],[PHA]],"YYYY")</f>
        <v>2010</v>
      </c>
    </row>
    <row r="972" spans="2:5" x14ac:dyDescent="0.2">
      <c r="B972" s="2">
        <v>40519</v>
      </c>
      <c r="C972" t="s">
        <v>78</v>
      </c>
      <c r="D972" t="str">
        <f>TEXT(Table1[[#This Row],[PHA]],"mmm")</f>
        <v>Dec</v>
      </c>
      <c r="E972" t="str">
        <f>TEXT(Table1[[#This Row],[PHA]],"YYYY")</f>
        <v>2010</v>
      </c>
    </row>
    <row r="973" spans="2:5" x14ac:dyDescent="0.2">
      <c r="B973" s="2">
        <v>40522</v>
      </c>
      <c r="C973" t="s">
        <v>12</v>
      </c>
      <c r="D973" t="str">
        <f>TEXT(Table1[[#This Row],[PHA]],"mmm")</f>
        <v>Dec</v>
      </c>
      <c r="E973" t="str">
        <f>TEXT(Table1[[#This Row],[PHA]],"YYYY")</f>
        <v>2010</v>
      </c>
    </row>
    <row r="974" spans="2:5" x14ac:dyDescent="0.2">
      <c r="B974" s="2">
        <v>40522</v>
      </c>
      <c r="C974" t="s">
        <v>12</v>
      </c>
      <c r="D974" t="str">
        <f>TEXT(Table1[[#This Row],[PHA]],"mmm")</f>
        <v>Dec</v>
      </c>
      <c r="E974" t="str">
        <f>TEXT(Table1[[#This Row],[PHA]],"YYYY")</f>
        <v>2010</v>
      </c>
    </row>
    <row r="975" spans="2:5" x14ac:dyDescent="0.2">
      <c r="B975" s="2">
        <v>40522</v>
      </c>
      <c r="C975" t="s">
        <v>12</v>
      </c>
      <c r="D975" t="str">
        <f>TEXT(Table1[[#This Row],[PHA]],"mmm")</f>
        <v>Dec</v>
      </c>
      <c r="E975" t="str">
        <f>TEXT(Table1[[#This Row],[PHA]],"YYYY")</f>
        <v>2010</v>
      </c>
    </row>
    <row r="976" spans="2:5" x14ac:dyDescent="0.2">
      <c r="B976" s="2">
        <v>40522</v>
      </c>
      <c r="C976" t="s">
        <v>12</v>
      </c>
      <c r="D976" t="str">
        <f>TEXT(Table1[[#This Row],[PHA]],"mmm")</f>
        <v>Dec</v>
      </c>
      <c r="E976" t="str">
        <f>TEXT(Table1[[#This Row],[PHA]],"YYYY")</f>
        <v>2010</v>
      </c>
    </row>
    <row r="977" spans="2:5" x14ac:dyDescent="0.2">
      <c r="B977" s="2">
        <v>40522</v>
      </c>
      <c r="C977" t="s">
        <v>12</v>
      </c>
      <c r="D977" t="str">
        <f>TEXT(Table1[[#This Row],[PHA]],"mmm")</f>
        <v>Dec</v>
      </c>
      <c r="E977" t="str">
        <f>TEXT(Table1[[#This Row],[PHA]],"YYYY")</f>
        <v>2010</v>
      </c>
    </row>
    <row r="978" spans="2:5" x14ac:dyDescent="0.2">
      <c r="B978" s="2">
        <v>40522</v>
      </c>
      <c r="C978" t="s">
        <v>12</v>
      </c>
      <c r="D978" t="str">
        <f>TEXT(Table1[[#This Row],[PHA]],"mmm")</f>
        <v>Dec</v>
      </c>
      <c r="E978" t="str">
        <f>TEXT(Table1[[#This Row],[PHA]],"YYYY")</f>
        <v>2010</v>
      </c>
    </row>
    <row r="979" spans="2:5" x14ac:dyDescent="0.2">
      <c r="B979" s="2">
        <v>40522</v>
      </c>
      <c r="C979" t="s">
        <v>12</v>
      </c>
      <c r="D979" t="str">
        <f>TEXT(Table1[[#This Row],[PHA]],"mmm")</f>
        <v>Dec</v>
      </c>
      <c r="E979" t="str">
        <f>TEXT(Table1[[#This Row],[PHA]],"YYYY")</f>
        <v>2010</v>
      </c>
    </row>
    <row r="980" spans="2:5" x14ac:dyDescent="0.2">
      <c r="B980" s="2">
        <v>40523</v>
      </c>
      <c r="C980" t="s">
        <v>1</v>
      </c>
      <c r="D980" t="str">
        <f>TEXT(Table1[[#This Row],[PHA]],"mmm")</f>
        <v>Dec</v>
      </c>
      <c r="E980" t="str">
        <f>TEXT(Table1[[#This Row],[PHA]],"YYYY")</f>
        <v>2010</v>
      </c>
    </row>
    <row r="981" spans="2:5" x14ac:dyDescent="0.2">
      <c r="B981" s="2">
        <v>40523</v>
      </c>
      <c r="C981" t="s">
        <v>36</v>
      </c>
      <c r="D981" t="str">
        <f>TEXT(Table1[[#This Row],[PHA]],"mmm")</f>
        <v>Dec</v>
      </c>
      <c r="E981" t="str">
        <f>TEXT(Table1[[#This Row],[PHA]],"YYYY")</f>
        <v>2010</v>
      </c>
    </row>
    <row r="982" spans="2:5" x14ac:dyDescent="0.2">
      <c r="B982" s="2">
        <v>40523</v>
      </c>
      <c r="C982" t="s">
        <v>38</v>
      </c>
      <c r="D982" t="str">
        <f>TEXT(Table1[[#This Row],[PHA]],"mmm")</f>
        <v>Dec</v>
      </c>
      <c r="E982" t="str">
        <f>TEXT(Table1[[#This Row],[PHA]],"YYYY")</f>
        <v>2010</v>
      </c>
    </row>
    <row r="983" spans="2:5" x14ac:dyDescent="0.2">
      <c r="B983" s="2">
        <v>40523</v>
      </c>
      <c r="C983" t="s">
        <v>38</v>
      </c>
      <c r="D983" t="str">
        <f>TEXT(Table1[[#This Row],[PHA]],"mmm")</f>
        <v>Dec</v>
      </c>
      <c r="E983" t="str">
        <f>TEXT(Table1[[#This Row],[PHA]],"YYYY")</f>
        <v>2010</v>
      </c>
    </row>
    <row r="984" spans="2:5" x14ac:dyDescent="0.2">
      <c r="B984" s="2">
        <v>40523</v>
      </c>
      <c r="C984" t="s">
        <v>22</v>
      </c>
      <c r="D984" t="str">
        <f>TEXT(Table1[[#This Row],[PHA]],"mmm")</f>
        <v>Dec</v>
      </c>
      <c r="E984" t="str">
        <f>TEXT(Table1[[#This Row],[PHA]],"YYYY")</f>
        <v>2010</v>
      </c>
    </row>
    <row r="985" spans="2:5" x14ac:dyDescent="0.2">
      <c r="B985" s="2">
        <v>40523</v>
      </c>
      <c r="C985" t="s">
        <v>22</v>
      </c>
      <c r="D985" t="str">
        <f>TEXT(Table1[[#This Row],[PHA]],"mmm")</f>
        <v>Dec</v>
      </c>
      <c r="E985" t="str">
        <f>TEXT(Table1[[#This Row],[PHA]],"YYYY")</f>
        <v>2010</v>
      </c>
    </row>
    <row r="986" spans="2:5" x14ac:dyDescent="0.2">
      <c r="B986" s="2">
        <v>40523</v>
      </c>
      <c r="C986" t="s">
        <v>4</v>
      </c>
      <c r="D986" t="str">
        <f>TEXT(Table1[[#This Row],[PHA]],"mmm")</f>
        <v>Dec</v>
      </c>
      <c r="E986" t="str">
        <f>TEXT(Table1[[#This Row],[PHA]],"YYYY")</f>
        <v>2010</v>
      </c>
    </row>
    <row r="987" spans="2:5" x14ac:dyDescent="0.2">
      <c r="B987" s="2">
        <v>40523</v>
      </c>
      <c r="C987" t="s">
        <v>4</v>
      </c>
      <c r="D987" t="str">
        <f>TEXT(Table1[[#This Row],[PHA]],"mmm")</f>
        <v>Dec</v>
      </c>
      <c r="E987" t="str">
        <f>TEXT(Table1[[#This Row],[PHA]],"YYYY")</f>
        <v>2010</v>
      </c>
    </row>
    <row r="988" spans="2:5" x14ac:dyDescent="0.2">
      <c r="B988" s="2">
        <v>40523</v>
      </c>
      <c r="C988" t="s">
        <v>4</v>
      </c>
      <c r="D988" t="str">
        <f>TEXT(Table1[[#This Row],[PHA]],"mmm")</f>
        <v>Dec</v>
      </c>
      <c r="E988" t="str">
        <f>TEXT(Table1[[#This Row],[PHA]],"YYYY")</f>
        <v>2010</v>
      </c>
    </row>
    <row r="989" spans="2:5" x14ac:dyDescent="0.2">
      <c r="B989" s="2">
        <v>40523</v>
      </c>
      <c r="C989" t="s">
        <v>4</v>
      </c>
      <c r="D989" t="str">
        <f>TEXT(Table1[[#This Row],[PHA]],"mmm")</f>
        <v>Dec</v>
      </c>
      <c r="E989" t="str">
        <f>TEXT(Table1[[#This Row],[PHA]],"YYYY")</f>
        <v>2010</v>
      </c>
    </row>
    <row r="990" spans="2:5" x14ac:dyDescent="0.2">
      <c r="B990" s="2">
        <v>40523</v>
      </c>
      <c r="C990" t="s">
        <v>4</v>
      </c>
      <c r="D990" t="str">
        <f>TEXT(Table1[[#This Row],[PHA]],"mmm")</f>
        <v>Dec</v>
      </c>
      <c r="E990" t="str">
        <f>TEXT(Table1[[#This Row],[PHA]],"YYYY")</f>
        <v>2010</v>
      </c>
    </row>
    <row r="991" spans="2:5" x14ac:dyDescent="0.2">
      <c r="B991" s="2">
        <v>40523</v>
      </c>
      <c r="C991" t="s">
        <v>4</v>
      </c>
      <c r="D991" t="str">
        <f>TEXT(Table1[[#This Row],[PHA]],"mmm")</f>
        <v>Dec</v>
      </c>
      <c r="E991" t="str">
        <f>TEXT(Table1[[#This Row],[PHA]],"YYYY")</f>
        <v>2010</v>
      </c>
    </row>
    <row r="992" spans="2:5" x14ac:dyDescent="0.2">
      <c r="B992" s="2">
        <v>40523</v>
      </c>
      <c r="C992" t="s">
        <v>4</v>
      </c>
      <c r="D992" t="str">
        <f>TEXT(Table1[[#This Row],[PHA]],"mmm")</f>
        <v>Dec</v>
      </c>
      <c r="E992" t="str">
        <f>TEXT(Table1[[#This Row],[PHA]],"YYYY")</f>
        <v>2010</v>
      </c>
    </row>
    <row r="993" spans="2:5" x14ac:dyDescent="0.2">
      <c r="B993" s="2">
        <v>40523</v>
      </c>
      <c r="C993" t="s">
        <v>4</v>
      </c>
      <c r="D993" t="str">
        <f>TEXT(Table1[[#This Row],[PHA]],"mmm")</f>
        <v>Dec</v>
      </c>
      <c r="E993" t="str">
        <f>TEXT(Table1[[#This Row],[PHA]],"YYYY")</f>
        <v>2010</v>
      </c>
    </row>
    <row r="994" spans="2:5" x14ac:dyDescent="0.2">
      <c r="B994" s="2">
        <v>40523</v>
      </c>
      <c r="C994" t="s">
        <v>4</v>
      </c>
      <c r="D994" t="str">
        <f>TEXT(Table1[[#This Row],[PHA]],"mmm")</f>
        <v>Dec</v>
      </c>
      <c r="E994" t="str">
        <f>TEXT(Table1[[#This Row],[PHA]],"YYYY")</f>
        <v>2010</v>
      </c>
    </row>
    <row r="995" spans="2:5" x14ac:dyDescent="0.2">
      <c r="B995" s="2">
        <v>40525</v>
      </c>
      <c r="C995" t="s">
        <v>4</v>
      </c>
      <c r="D995" t="str">
        <f>TEXT(Table1[[#This Row],[PHA]],"mmm")</f>
        <v>Dec</v>
      </c>
      <c r="E995" t="str">
        <f>TEXT(Table1[[#This Row],[PHA]],"YYYY")</f>
        <v>2010</v>
      </c>
    </row>
    <row r="996" spans="2:5" x14ac:dyDescent="0.2">
      <c r="B996" s="2">
        <v>40525</v>
      </c>
      <c r="C996" t="s">
        <v>4</v>
      </c>
      <c r="D996" t="str">
        <f>TEXT(Table1[[#This Row],[PHA]],"mmm")</f>
        <v>Dec</v>
      </c>
      <c r="E996" t="str">
        <f>TEXT(Table1[[#This Row],[PHA]],"YYYY")</f>
        <v>2010</v>
      </c>
    </row>
    <row r="997" spans="2:5" x14ac:dyDescent="0.2">
      <c r="B997" s="2">
        <v>40525</v>
      </c>
      <c r="C997" t="s">
        <v>4</v>
      </c>
      <c r="D997" t="str">
        <f>TEXT(Table1[[#This Row],[PHA]],"mmm")</f>
        <v>Dec</v>
      </c>
      <c r="E997" t="str">
        <f>TEXT(Table1[[#This Row],[PHA]],"YYYY")</f>
        <v>2010</v>
      </c>
    </row>
    <row r="998" spans="2:5" x14ac:dyDescent="0.2">
      <c r="B998" s="2">
        <v>40527</v>
      </c>
      <c r="C998" t="s">
        <v>17</v>
      </c>
      <c r="D998" t="str">
        <f>TEXT(Table1[[#This Row],[PHA]],"mmm")</f>
        <v>Dec</v>
      </c>
      <c r="E998" t="str">
        <f>TEXT(Table1[[#This Row],[PHA]],"YYYY")</f>
        <v>2010</v>
      </c>
    </row>
    <row r="999" spans="2:5" x14ac:dyDescent="0.2">
      <c r="B999" s="2">
        <v>40534</v>
      </c>
      <c r="C999" t="s">
        <v>36</v>
      </c>
      <c r="D999" t="str">
        <f>TEXT(Table1[[#This Row],[PHA]],"mmm")</f>
        <v>Dec</v>
      </c>
      <c r="E999" t="str">
        <f>TEXT(Table1[[#This Row],[PHA]],"YYYY")</f>
        <v>2010</v>
      </c>
    </row>
    <row r="1000" spans="2:5" x14ac:dyDescent="0.2">
      <c r="B1000" s="2">
        <v>40534</v>
      </c>
      <c r="C1000" t="s">
        <v>22</v>
      </c>
      <c r="D1000" t="str">
        <f>TEXT(Table1[[#This Row],[PHA]],"mmm")</f>
        <v>Dec</v>
      </c>
      <c r="E1000" t="str">
        <f>TEXT(Table1[[#This Row],[PHA]],"YYYY")</f>
        <v>2010</v>
      </c>
    </row>
    <row r="1001" spans="2:5" x14ac:dyDescent="0.2">
      <c r="B1001" s="2">
        <v>40534</v>
      </c>
      <c r="C1001" t="s">
        <v>22</v>
      </c>
      <c r="D1001" t="str">
        <f>TEXT(Table1[[#This Row],[PHA]],"mmm")</f>
        <v>Dec</v>
      </c>
      <c r="E1001" t="str">
        <f>TEXT(Table1[[#This Row],[PHA]],"YYYY")</f>
        <v>2010</v>
      </c>
    </row>
    <row r="1002" spans="2:5" x14ac:dyDescent="0.2">
      <c r="B1002" s="2">
        <v>40548</v>
      </c>
      <c r="C1002" t="s">
        <v>21</v>
      </c>
      <c r="D1002" t="str">
        <f>TEXT(Table1[[#This Row],[PHA]],"mmm")</f>
        <v>Jan</v>
      </c>
      <c r="E1002" t="str">
        <f>TEXT(Table1[[#This Row],[PHA]],"YYYY")</f>
        <v>2011</v>
      </c>
    </row>
    <row r="1003" spans="2:5" x14ac:dyDescent="0.2">
      <c r="B1003" s="2">
        <v>40550</v>
      </c>
      <c r="C1003" t="s">
        <v>36</v>
      </c>
      <c r="D1003" t="str">
        <f>TEXT(Table1[[#This Row],[PHA]],"mmm")</f>
        <v>Jan</v>
      </c>
      <c r="E1003" t="str">
        <f>TEXT(Table1[[#This Row],[PHA]],"YYYY")</f>
        <v>2011</v>
      </c>
    </row>
    <row r="1004" spans="2:5" x14ac:dyDescent="0.2">
      <c r="B1004" s="2">
        <v>40550</v>
      </c>
      <c r="C1004" t="s">
        <v>21</v>
      </c>
      <c r="D1004" t="str">
        <f>TEXT(Table1[[#This Row],[PHA]],"mmm")</f>
        <v>Jan</v>
      </c>
      <c r="E1004" t="str">
        <f>TEXT(Table1[[#This Row],[PHA]],"YYYY")</f>
        <v>2011</v>
      </c>
    </row>
    <row r="1005" spans="2:5" x14ac:dyDescent="0.2">
      <c r="B1005" s="2">
        <v>40550</v>
      </c>
      <c r="C1005" t="s">
        <v>21</v>
      </c>
      <c r="D1005" t="str">
        <f>TEXT(Table1[[#This Row],[PHA]],"mmm")</f>
        <v>Jan</v>
      </c>
      <c r="E1005" t="str">
        <f>TEXT(Table1[[#This Row],[PHA]],"YYYY")</f>
        <v>2011</v>
      </c>
    </row>
    <row r="1006" spans="2:5" x14ac:dyDescent="0.2">
      <c r="B1006" s="2">
        <v>40550</v>
      </c>
      <c r="C1006" t="s">
        <v>21</v>
      </c>
      <c r="D1006" t="str">
        <f>TEXT(Table1[[#This Row],[PHA]],"mmm")</f>
        <v>Jan</v>
      </c>
      <c r="E1006" t="str">
        <f>TEXT(Table1[[#This Row],[PHA]],"YYYY")</f>
        <v>2011</v>
      </c>
    </row>
    <row r="1007" spans="2:5" x14ac:dyDescent="0.2">
      <c r="B1007" s="2">
        <v>40550</v>
      </c>
      <c r="C1007" t="s">
        <v>21</v>
      </c>
      <c r="D1007" t="str">
        <f>TEXT(Table1[[#This Row],[PHA]],"mmm")</f>
        <v>Jan</v>
      </c>
      <c r="E1007" t="str">
        <f>TEXT(Table1[[#This Row],[PHA]],"YYYY")</f>
        <v>2011</v>
      </c>
    </row>
    <row r="1008" spans="2:5" x14ac:dyDescent="0.2">
      <c r="B1008" s="2">
        <v>40550</v>
      </c>
      <c r="C1008" t="s">
        <v>21</v>
      </c>
      <c r="D1008" t="str">
        <f>TEXT(Table1[[#This Row],[PHA]],"mmm")</f>
        <v>Jan</v>
      </c>
      <c r="E1008" t="str">
        <f>TEXT(Table1[[#This Row],[PHA]],"YYYY")</f>
        <v>2011</v>
      </c>
    </row>
    <row r="1009" spans="2:5" x14ac:dyDescent="0.2">
      <c r="B1009" s="2">
        <v>40550</v>
      </c>
      <c r="C1009" t="s">
        <v>21</v>
      </c>
      <c r="D1009" t="str">
        <f>TEXT(Table1[[#This Row],[PHA]],"mmm")</f>
        <v>Jan</v>
      </c>
      <c r="E1009" t="str">
        <f>TEXT(Table1[[#This Row],[PHA]],"YYYY")</f>
        <v>2011</v>
      </c>
    </row>
    <row r="1010" spans="2:5" x14ac:dyDescent="0.2">
      <c r="B1010" s="2">
        <v>40550</v>
      </c>
      <c r="C1010" t="s">
        <v>21</v>
      </c>
      <c r="D1010" t="str">
        <f>TEXT(Table1[[#This Row],[PHA]],"mmm")</f>
        <v>Jan</v>
      </c>
      <c r="E1010" t="str">
        <f>TEXT(Table1[[#This Row],[PHA]],"YYYY")</f>
        <v>2011</v>
      </c>
    </row>
    <row r="1011" spans="2:5" x14ac:dyDescent="0.2">
      <c r="B1011" s="2">
        <v>40550</v>
      </c>
      <c r="C1011" t="s">
        <v>21</v>
      </c>
      <c r="D1011" t="str">
        <f>TEXT(Table1[[#This Row],[PHA]],"mmm")</f>
        <v>Jan</v>
      </c>
      <c r="E1011" t="str">
        <f>TEXT(Table1[[#This Row],[PHA]],"YYYY")</f>
        <v>2011</v>
      </c>
    </row>
    <row r="1012" spans="2:5" x14ac:dyDescent="0.2">
      <c r="B1012" s="2">
        <v>40550</v>
      </c>
      <c r="C1012" t="s">
        <v>21</v>
      </c>
      <c r="D1012" t="str">
        <f>TEXT(Table1[[#This Row],[PHA]],"mmm")</f>
        <v>Jan</v>
      </c>
      <c r="E1012" t="str">
        <f>TEXT(Table1[[#This Row],[PHA]],"YYYY")</f>
        <v>2011</v>
      </c>
    </row>
    <row r="1013" spans="2:5" x14ac:dyDescent="0.2">
      <c r="B1013" s="2">
        <v>40551</v>
      </c>
      <c r="C1013" t="s">
        <v>18</v>
      </c>
      <c r="D1013" t="str">
        <f>TEXT(Table1[[#This Row],[PHA]],"mmm")</f>
        <v>Jan</v>
      </c>
      <c r="E1013" t="str">
        <f>TEXT(Table1[[#This Row],[PHA]],"YYYY")</f>
        <v>2011</v>
      </c>
    </row>
    <row r="1014" spans="2:5" x14ac:dyDescent="0.2">
      <c r="B1014" s="2">
        <v>40555</v>
      </c>
      <c r="C1014" t="s">
        <v>18</v>
      </c>
      <c r="D1014" t="str">
        <f>TEXT(Table1[[#This Row],[PHA]],"mmm")</f>
        <v>Jan</v>
      </c>
      <c r="E1014" t="str">
        <f>TEXT(Table1[[#This Row],[PHA]],"YYYY")</f>
        <v>2011</v>
      </c>
    </row>
    <row r="1015" spans="2:5" x14ac:dyDescent="0.2">
      <c r="B1015" s="2">
        <v>40558</v>
      </c>
      <c r="C1015" t="s">
        <v>36</v>
      </c>
      <c r="D1015" t="str">
        <f>TEXT(Table1[[#This Row],[PHA]],"mmm")</f>
        <v>Jan</v>
      </c>
      <c r="E1015" t="str">
        <f>TEXT(Table1[[#This Row],[PHA]],"YYYY")</f>
        <v>2011</v>
      </c>
    </row>
    <row r="1016" spans="2:5" x14ac:dyDescent="0.2">
      <c r="B1016" s="2">
        <v>40558</v>
      </c>
      <c r="C1016" t="s">
        <v>36</v>
      </c>
      <c r="D1016" t="str">
        <f>TEXT(Table1[[#This Row],[PHA]],"mmm")</f>
        <v>Jan</v>
      </c>
      <c r="E1016" t="str">
        <f>TEXT(Table1[[#This Row],[PHA]],"YYYY")</f>
        <v>2011</v>
      </c>
    </row>
    <row r="1017" spans="2:5" x14ac:dyDescent="0.2">
      <c r="B1017" s="2">
        <v>40558</v>
      </c>
      <c r="C1017" t="s">
        <v>36</v>
      </c>
      <c r="D1017" t="str">
        <f>TEXT(Table1[[#This Row],[PHA]],"mmm")</f>
        <v>Jan</v>
      </c>
      <c r="E1017" t="str">
        <f>TEXT(Table1[[#This Row],[PHA]],"YYYY")</f>
        <v>2011</v>
      </c>
    </row>
    <row r="1018" spans="2:5" x14ac:dyDescent="0.2">
      <c r="B1018" s="2">
        <v>40558</v>
      </c>
      <c r="C1018" t="s">
        <v>36</v>
      </c>
      <c r="D1018" t="str">
        <f>TEXT(Table1[[#This Row],[PHA]],"mmm")</f>
        <v>Jan</v>
      </c>
      <c r="E1018" t="str">
        <f>TEXT(Table1[[#This Row],[PHA]],"YYYY")</f>
        <v>2011</v>
      </c>
    </row>
    <row r="1019" spans="2:5" x14ac:dyDescent="0.2">
      <c r="B1019" s="2">
        <v>40558</v>
      </c>
      <c r="C1019" t="s">
        <v>36</v>
      </c>
      <c r="D1019" t="str">
        <f>TEXT(Table1[[#This Row],[PHA]],"mmm")</f>
        <v>Jan</v>
      </c>
      <c r="E1019" t="str">
        <f>TEXT(Table1[[#This Row],[PHA]],"YYYY")</f>
        <v>2011</v>
      </c>
    </row>
    <row r="1020" spans="2:5" x14ac:dyDescent="0.2">
      <c r="B1020" s="2">
        <v>40558</v>
      </c>
      <c r="C1020" t="s">
        <v>36</v>
      </c>
      <c r="D1020" t="str">
        <f>TEXT(Table1[[#This Row],[PHA]],"mmm")</f>
        <v>Jan</v>
      </c>
      <c r="E1020" t="str">
        <f>TEXT(Table1[[#This Row],[PHA]],"YYYY")</f>
        <v>2011</v>
      </c>
    </row>
    <row r="1021" spans="2:5" x14ac:dyDescent="0.2">
      <c r="B1021" s="2">
        <v>40558</v>
      </c>
      <c r="C1021" t="s">
        <v>36</v>
      </c>
      <c r="D1021" t="str">
        <f>TEXT(Table1[[#This Row],[PHA]],"mmm")</f>
        <v>Jan</v>
      </c>
      <c r="E1021" t="str">
        <f>TEXT(Table1[[#This Row],[PHA]],"YYYY")</f>
        <v>2011</v>
      </c>
    </row>
    <row r="1022" spans="2:5" x14ac:dyDescent="0.2">
      <c r="B1022" s="2">
        <v>40558</v>
      </c>
      <c r="C1022" t="s">
        <v>36</v>
      </c>
      <c r="D1022" t="str">
        <f>TEXT(Table1[[#This Row],[PHA]],"mmm")</f>
        <v>Jan</v>
      </c>
      <c r="E1022" t="str">
        <f>TEXT(Table1[[#This Row],[PHA]],"YYYY")</f>
        <v>2011</v>
      </c>
    </row>
    <row r="1023" spans="2:5" x14ac:dyDescent="0.2">
      <c r="B1023" s="2">
        <v>40558</v>
      </c>
      <c r="C1023" t="s">
        <v>36</v>
      </c>
      <c r="D1023" t="str">
        <f>TEXT(Table1[[#This Row],[PHA]],"mmm")</f>
        <v>Jan</v>
      </c>
      <c r="E1023" t="str">
        <f>TEXT(Table1[[#This Row],[PHA]],"YYYY")</f>
        <v>2011</v>
      </c>
    </row>
    <row r="1024" spans="2:5" x14ac:dyDescent="0.2">
      <c r="B1024" s="2">
        <v>40558</v>
      </c>
      <c r="C1024" t="s">
        <v>36</v>
      </c>
      <c r="D1024" t="str">
        <f>TEXT(Table1[[#This Row],[PHA]],"mmm")</f>
        <v>Jan</v>
      </c>
      <c r="E1024" t="str">
        <f>TEXT(Table1[[#This Row],[PHA]],"YYYY")</f>
        <v>2011</v>
      </c>
    </row>
    <row r="1025" spans="2:5" x14ac:dyDescent="0.2">
      <c r="B1025" s="2">
        <v>40558</v>
      </c>
      <c r="C1025" t="s">
        <v>13</v>
      </c>
      <c r="D1025" t="str">
        <f>TEXT(Table1[[#This Row],[PHA]],"mmm")</f>
        <v>Jan</v>
      </c>
      <c r="E1025" t="str">
        <f>TEXT(Table1[[#This Row],[PHA]],"YYYY")</f>
        <v>2011</v>
      </c>
    </row>
    <row r="1026" spans="2:5" x14ac:dyDescent="0.2">
      <c r="B1026" s="2">
        <v>40558</v>
      </c>
      <c r="C1026" t="s">
        <v>13</v>
      </c>
      <c r="D1026" t="str">
        <f>TEXT(Table1[[#This Row],[PHA]],"mmm")</f>
        <v>Jan</v>
      </c>
      <c r="E1026" t="str">
        <f>TEXT(Table1[[#This Row],[PHA]],"YYYY")</f>
        <v>2011</v>
      </c>
    </row>
    <row r="1027" spans="2:5" x14ac:dyDescent="0.2">
      <c r="B1027" s="2">
        <v>40558</v>
      </c>
      <c r="C1027" t="s">
        <v>18</v>
      </c>
      <c r="D1027" t="str">
        <f>TEXT(Table1[[#This Row],[PHA]],"mmm")</f>
        <v>Jan</v>
      </c>
      <c r="E1027" t="str">
        <f>TEXT(Table1[[#This Row],[PHA]],"YYYY")</f>
        <v>2011</v>
      </c>
    </row>
    <row r="1028" spans="2:5" x14ac:dyDescent="0.2">
      <c r="B1028" s="2">
        <v>40558</v>
      </c>
      <c r="C1028" t="s">
        <v>18</v>
      </c>
      <c r="D1028" t="str">
        <f>TEXT(Table1[[#This Row],[PHA]],"mmm")</f>
        <v>Jan</v>
      </c>
      <c r="E1028" t="str">
        <f>TEXT(Table1[[#This Row],[PHA]],"YYYY")</f>
        <v>2011</v>
      </c>
    </row>
    <row r="1029" spans="2:5" x14ac:dyDescent="0.2">
      <c r="B1029" s="2">
        <v>40558</v>
      </c>
      <c r="C1029" t="s">
        <v>18</v>
      </c>
      <c r="D1029" t="str">
        <f>TEXT(Table1[[#This Row],[PHA]],"mmm")</f>
        <v>Jan</v>
      </c>
      <c r="E1029" t="str">
        <f>TEXT(Table1[[#This Row],[PHA]],"YYYY")</f>
        <v>2011</v>
      </c>
    </row>
    <row r="1030" spans="2:5" x14ac:dyDescent="0.2">
      <c r="B1030" s="2">
        <v>40558</v>
      </c>
      <c r="C1030" t="s">
        <v>18</v>
      </c>
      <c r="D1030" t="str">
        <f>TEXT(Table1[[#This Row],[PHA]],"mmm")</f>
        <v>Jan</v>
      </c>
      <c r="E1030" t="str">
        <f>TEXT(Table1[[#This Row],[PHA]],"YYYY")</f>
        <v>2011</v>
      </c>
    </row>
    <row r="1031" spans="2:5" x14ac:dyDescent="0.2">
      <c r="B1031" s="2">
        <v>40558</v>
      </c>
      <c r="C1031" t="s">
        <v>18</v>
      </c>
      <c r="D1031" t="str">
        <f>TEXT(Table1[[#This Row],[PHA]],"mmm")</f>
        <v>Jan</v>
      </c>
      <c r="E1031" t="str">
        <f>TEXT(Table1[[#This Row],[PHA]],"YYYY")</f>
        <v>2011</v>
      </c>
    </row>
    <row r="1032" spans="2:5" x14ac:dyDescent="0.2">
      <c r="B1032" s="2">
        <v>40558</v>
      </c>
      <c r="C1032" t="s">
        <v>18</v>
      </c>
      <c r="D1032" t="str">
        <f>TEXT(Table1[[#This Row],[PHA]],"mmm")</f>
        <v>Jan</v>
      </c>
      <c r="E1032" t="str">
        <f>TEXT(Table1[[#This Row],[PHA]],"YYYY")</f>
        <v>2011</v>
      </c>
    </row>
    <row r="1033" spans="2:5" x14ac:dyDescent="0.2">
      <c r="B1033" s="2">
        <v>40558</v>
      </c>
      <c r="C1033" t="s">
        <v>18</v>
      </c>
      <c r="D1033" t="str">
        <f>TEXT(Table1[[#This Row],[PHA]],"mmm")</f>
        <v>Jan</v>
      </c>
      <c r="E1033" t="str">
        <f>TEXT(Table1[[#This Row],[PHA]],"YYYY")</f>
        <v>2011</v>
      </c>
    </row>
    <row r="1034" spans="2:5" x14ac:dyDescent="0.2">
      <c r="B1034" s="2">
        <v>40558</v>
      </c>
      <c r="C1034" t="s">
        <v>46</v>
      </c>
      <c r="D1034" t="str">
        <f>TEXT(Table1[[#This Row],[PHA]],"mmm")</f>
        <v>Jan</v>
      </c>
      <c r="E1034" t="str">
        <f>TEXT(Table1[[#This Row],[PHA]],"YYYY")</f>
        <v>2011</v>
      </c>
    </row>
    <row r="1035" spans="2:5" x14ac:dyDescent="0.2">
      <c r="B1035" s="2">
        <v>40558</v>
      </c>
      <c r="C1035" t="s">
        <v>38</v>
      </c>
      <c r="D1035" t="str">
        <f>TEXT(Table1[[#This Row],[PHA]],"mmm")</f>
        <v>Jan</v>
      </c>
      <c r="E1035" t="str">
        <f>TEXT(Table1[[#This Row],[PHA]],"YYYY")</f>
        <v>2011</v>
      </c>
    </row>
    <row r="1036" spans="2:5" x14ac:dyDescent="0.2">
      <c r="B1036" s="2">
        <v>40558</v>
      </c>
      <c r="C1036" t="s">
        <v>38</v>
      </c>
      <c r="D1036" t="str">
        <f>TEXT(Table1[[#This Row],[PHA]],"mmm")</f>
        <v>Jan</v>
      </c>
      <c r="E1036" t="str">
        <f>TEXT(Table1[[#This Row],[PHA]],"YYYY")</f>
        <v>2011</v>
      </c>
    </row>
    <row r="1037" spans="2:5" x14ac:dyDescent="0.2">
      <c r="B1037" s="2">
        <v>40558</v>
      </c>
      <c r="C1037" t="s">
        <v>38</v>
      </c>
      <c r="D1037" t="str">
        <f>TEXT(Table1[[#This Row],[PHA]],"mmm")</f>
        <v>Jan</v>
      </c>
      <c r="E1037" t="str">
        <f>TEXT(Table1[[#This Row],[PHA]],"YYYY")</f>
        <v>2011</v>
      </c>
    </row>
    <row r="1038" spans="2:5" x14ac:dyDescent="0.2">
      <c r="B1038" s="2">
        <v>40558</v>
      </c>
      <c r="C1038" t="s">
        <v>38</v>
      </c>
      <c r="D1038" t="str">
        <f>TEXT(Table1[[#This Row],[PHA]],"mmm")</f>
        <v>Jan</v>
      </c>
      <c r="E1038" t="str">
        <f>TEXT(Table1[[#This Row],[PHA]],"YYYY")</f>
        <v>2011</v>
      </c>
    </row>
    <row r="1039" spans="2:5" x14ac:dyDescent="0.2">
      <c r="B1039" s="2">
        <v>40558</v>
      </c>
      <c r="C1039" t="s">
        <v>31</v>
      </c>
      <c r="D1039" t="str">
        <f>TEXT(Table1[[#This Row],[PHA]],"mmm")</f>
        <v>Jan</v>
      </c>
      <c r="E1039" t="str">
        <f>TEXT(Table1[[#This Row],[PHA]],"YYYY")</f>
        <v>2011</v>
      </c>
    </row>
    <row r="1040" spans="2:5" x14ac:dyDescent="0.2">
      <c r="B1040" s="2">
        <v>40558</v>
      </c>
      <c r="C1040" t="s">
        <v>32</v>
      </c>
      <c r="D1040" t="str">
        <f>TEXT(Table1[[#This Row],[PHA]],"mmm")</f>
        <v>Jan</v>
      </c>
      <c r="E1040" t="str">
        <f>TEXT(Table1[[#This Row],[PHA]],"YYYY")</f>
        <v>2011</v>
      </c>
    </row>
    <row r="1041" spans="2:5" x14ac:dyDescent="0.2">
      <c r="B1041" s="2">
        <v>40558</v>
      </c>
      <c r="C1041" t="s">
        <v>32</v>
      </c>
      <c r="D1041" t="str">
        <f>TEXT(Table1[[#This Row],[PHA]],"mmm")</f>
        <v>Jan</v>
      </c>
      <c r="E1041" t="str">
        <f>TEXT(Table1[[#This Row],[PHA]],"YYYY")</f>
        <v>2011</v>
      </c>
    </row>
    <row r="1042" spans="2:5" x14ac:dyDescent="0.2">
      <c r="B1042" s="2">
        <v>40558</v>
      </c>
      <c r="C1042" t="s">
        <v>32</v>
      </c>
      <c r="D1042" t="str">
        <f>TEXT(Table1[[#This Row],[PHA]],"mmm")</f>
        <v>Jan</v>
      </c>
      <c r="E1042" t="str">
        <f>TEXT(Table1[[#This Row],[PHA]],"YYYY")</f>
        <v>2011</v>
      </c>
    </row>
    <row r="1043" spans="2:5" x14ac:dyDescent="0.2">
      <c r="B1043" s="2">
        <v>40558</v>
      </c>
      <c r="C1043" t="s">
        <v>28</v>
      </c>
      <c r="D1043" t="str">
        <f>TEXT(Table1[[#This Row],[PHA]],"mmm")</f>
        <v>Jan</v>
      </c>
      <c r="E1043" t="str">
        <f>TEXT(Table1[[#This Row],[PHA]],"YYYY")</f>
        <v>2011</v>
      </c>
    </row>
    <row r="1044" spans="2:5" x14ac:dyDescent="0.2">
      <c r="B1044" s="2">
        <v>40558</v>
      </c>
      <c r="C1044" t="s">
        <v>34</v>
      </c>
      <c r="D1044" t="str">
        <f>TEXT(Table1[[#This Row],[PHA]],"mmm")</f>
        <v>Jan</v>
      </c>
      <c r="E1044" t="str">
        <f>TEXT(Table1[[#This Row],[PHA]],"YYYY")</f>
        <v>2011</v>
      </c>
    </row>
    <row r="1045" spans="2:5" x14ac:dyDescent="0.2">
      <c r="B1045" s="2">
        <v>40558</v>
      </c>
      <c r="C1045" t="s">
        <v>21</v>
      </c>
      <c r="D1045" t="str">
        <f>TEXT(Table1[[#This Row],[PHA]],"mmm")</f>
        <v>Jan</v>
      </c>
      <c r="E1045" t="str">
        <f>TEXT(Table1[[#This Row],[PHA]],"YYYY")</f>
        <v>2011</v>
      </c>
    </row>
    <row r="1046" spans="2:5" x14ac:dyDescent="0.2">
      <c r="B1046" s="2">
        <v>40558</v>
      </c>
      <c r="C1046" t="s">
        <v>21</v>
      </c>
      <c r="D1046" t="str">
        <f>TEXT(Table1[[#This Row],[PHA]],"mmm")</f>
        <v>Jan</v>
      </c>
      <c r="E1046" t="str">
        <f>TEXT(Table1[[#This Row],[PHA]],"YYYY")</f>
        <v>2011</v>
      </c>
    </row>
    <row r="1047" spans="2:5" x14ac:dyDescent="0.2">
      <c r="B1047" s="2">
        <v>40558</v>
      </c>
      <c r="C1047" t="s">
        <v>21</v>
      </c>
      <c r="D1047" t="str">
        <f>TEXT(Table1[[#This Row],[PHA]],"mmm")</f>
        <v>Jan</v>
      </c>
      <c r="E1047" t="str">
        <f>TEXT(Table1[[#This Row],[PHA]],"YYYY")</f>
        <v>2011</v>
      </c>
    </row>
    <row r="1048" spans="2:5" x14ac:dyDescent="0.2">
      <c r="B1048" s="2">
        <v>40558</v>
      </c>
      <c r="C1048" t="s">
        <v>21</v>
      </c>
      <c r="D1048" t="str">
        <f>TEXT(Table1[[#This Row],[PHA]],"mmm")</f>
        <v>Jan</v>
      </c>
      <c r="E1048" t="str">
        <f>TEXT(Table1[[#This Row],[PHA]],"YYYY")</f>
        <v>2011</v>
      </c>
    </row>
    <row r="1049" spans="2:5" x14ac:dyDescent="0.2">
      <c r="B1049" s="2">
        <v>40558</v>
      </c>
      <c r="C1049" t="s">
        <v>21</v>
      </c>
      <c r="D1049" t="str">
        <f>TEXT(Table1[[#This Row],[PHA]],"mmm")</f>
        <v>Jan</v>
      </c>
      <c r="E1049" t="str">
        <f>TEXT(Table1[[#This Row],[PHA]],"YYYY")</f>
        <v>2011</v>
      </c>
    </row>
    <row r="1050" spans="2:5" x14ac:dyDescent="0.2">
      <c r="B1050" s="2">
        <v>40558</v>
      </c>
      <c r="C1050" t="s">
        <v>21</v>
      </c>
      <c r="D1050" t="str">
        <f>TEXT(Table1[[#This Row],[PHA]],"mmm")</f>
        <v>Jan</v>
      </c>
      <c r="E1050" t="str">
        <f>TEXT(Table1[[#This Row],[PHA]],"YYYY")</f>
        <v>2011</v>
      </c>
    </row>
    <row r="1051" spans="2:5" x14ac:dyDescent="0.2">
      <c r="B1051" s="2">
        <v>40558</v>
      </c>
      <c r="C1051" t="s">
        <v>21</v>
      </c>
      <c r="D1051" t="str">
        <f>TEXT(Table1[[#This Row],[PHA]],"mmm")</f>
        <v>Jan</v>
      </c>
      <c r="E1051" t="str">
        <f>TEXT(Table1[[#This Row],[PHA]],"YYYY")</f>
        <v>2011</v>
      </c>
    </row>
    <row r="1052" spans="2:5" x14ac:dyDescent="0.2">
      <c r="B1052" s="2">
        <v>40558</v>
      </c>
      <c r="C1052" t="s">
        <v>21</v>
      </c>
      <c r="D1052" t="str">
        <f>TEXT(Table1[[#This Row],[PHA]],"mmm")</f>
        <v>Jan</v>
      </c>
      <c r="E1052" t="str">
        <f>TEXT(Table1[[#This Row],[PHA]],"YYYY")</f>
        <v>2011</v>
      </c>
    </row>
    <row r="1053" spans="2:5" x14ac:dyDescent="0.2">
      <c r="B1053" s="2">
        <v>40558</v>
      </c>
      <c r="C1053" t="s">
        <v>4</v>
      </c>
      <c r="D1053" t="str">
        <f>TEXT(Table1[[#This Row],[PHA]],"mmm")</f>
        <v>Jan</v>
      </c>
      <c r="E1053" t="str">
        <f>TEXT(Table1[[#This Row],[PHA]],"YYYY")</f>
        <v>2011</v>
      </c>
    </row>
    <row r="1054" spans="2:5" x14ac:dyDescent="0.2">
      <c r="B1054" s="2">
        <v>40558</v>
      </c>
      <c r="C1054" t="s">
        <v>4</v>
      </c>
      <c r="D1054" t="str">
        <f>TEXT(Table1[[#This Row],[PHA]],"mmm")</f>
        <v>Jan</v>
      </c>
      <c r="E1054" t="str">
        <f>TEXT(Table1[[#This Row],[PHA]],"YYYY")</f>
        <v>2011</v>
      </c>
    </row>
    <row r="1055" spans="2:5" x14ac:dyDescent="0.2">
      <c r="B1055" s="2">
        <v>40558</v>
      </c>
      <c r="C1055" t="s">
        <v>4</v>
      </c>
      <c r="D1055" t="str">
        <f>TEXT(Table1[[#This Row],[PHA]],"mmm")</f>
        <v>Jan</v>
      </c>
      <c r="E1055" t="str">
        <f>TEXT(Table1[[#This Row],[PHA]],"YYYY")</f>
        <v>2011</v>
      </c>
    </row>
    <row r="1056" spans="2:5" x14ac:dyDescent="0.2">
      <c r="B1056" s="2">
        <v>40558</v>
      </c>
      <c r="C1056" t="s">
        <v>4</v>
      </c>
      <c r="D1056" t="str">
        <f>TEXT(Table1[[#This Row],[PHA]],"mmm")</f>
        <v>Jan</v>
      </c>
      <c r="E1056" t="str">
        <f>TEXT(Table1[[#This Row],[PHA]],"YYYY")</f>
        <v>2011</v>
      </c>
    </row>
    <row r="1057" spans="2:5" x14ac:dyDescent="0.2">
      <c r="B1057" s="2">
        <v>40558</v>
      </c>
      <c r="C1057" t="s">
        <v>20</v>
      </c>
      <c r="D1057" t="str">
        <f>TEXT(Table1[[#This Row],[PHA]],"mmm")</f>
        <v>Jan</v>
      </c>
      <c r="E1057" t="str">
        <f>TEXT(Table1[[#This Row],[PHA]],"YYYY")</f>
        <v>2011</v>
      </c>
    </row>
    <row r="1058" spans="2:5" x14ac:dyDescent="0.2">
      <c r="B1058" s="2">
        <v>40559</v>
      </c>
      <c r="C1058" t="s">
        <v>4</v>
      </c>
      <c r="D1058" t="str">
        <f>TEXT(Table1[[#This Row],[PHA]],"mmm")</f>
        <v>Jan</v>
      </c>
      <c r="E1058" t="str">
        <f>TEXT(Table1[[#This Row],[PHA]],"YYYY")</f>
        <v>2011</v>
      </c>
    </row>
    <row r="1059" spans="2:5" x14ac:dyDescent="0.2">
      <c r="B1059" s="2">
        <v>40559</v>
      </c>
      <c r="C1059" t="s">
        <v>4</v>
      </c>
      <c r="D1059" t="str">
        <f>TEXT(Table1[[#This Row],[PHA]],"mmm")</f>
        <v>Jan</v>
      </c>
      <c r="E1059" t="str">
        <f>TEXT(Table1[[#This Row],[PHA]],"YYYY")</f>
        <v>2011</v>
      </c>
    </row>
    <row r="1060" spans="2:5" x14ac:dyDescent="0.2">
      <c r="B1060" s="2">
        <v>40559</v>
      </c>
      <c r="C1060" t="s">
        <v>4</v>
      </c>
      <c r="D1060" t="str">
        <f>TEXT(Table1[[#This Row],[PHA]],"mmm")</f>
        <v>Jan</v>
      </c>
      <c r="E1060" t="str">
        <f>TEXT(Table1[[#This Row],[PHA]],"YYYY")</f>
        <v>2011</v>
      </c>
    </row>
    <row r="1061" spans="2:5" x14ac:dyDescent="0.2">
      <c r="B1061" s="2">
        <v>40562</v>
      </c>
      <c r="C1061" t="s">
        <v>36</v>
      </c>
      <c r="D1061" t="str">
        <f>TEXT(Table1[[#This Row],[PHA]],"mmm")</f>
        <v>Jan</v>
      </c>
      <c r="E1061" t="str">
        <f>TEXT(Table1[[#This Row],[PHA]],"YYYY")</f>
        <v>2011</v>
      </c>
    </row>
    <row r="1062" spans="2:5" x14ac:dyDescent="0.2">
      <c r="B1062" s="2">
        <v>40564</v>
      </c>
      <c r="C1062" t="s">
        <v>13</v>
      </c>
      <c r="D1062" t="str">
        <f>TEXT(Table1[[#This Row],[PHA]],"mmm")</f>
        <v>Jan</v>
      </c>
      <c r="E1062" t="str">
        <f>TEXT(Table1[[#This Row],[PHA]],"YYYY")</f>
        <v>2011</v>
      </c>
    </row>
    <row r="1063" spans="2:5" x14ac:dyDescent="0.2">
      <c r="B1063" s="2">
        <v>40564</v>
      </c>
      <c r="C1063" t="s">
        <v>13</v>
      </c>
      <c r="D1063" t="str">
        <f>TEXT(Table1[[#This Row],[PHA]],"mmm")</f>
        <v>Jan</v>
      </c>
      <c r="E1063" t="str">
        <f>TEXT(Table1[[#This Row],[PHA]],"YYYY")</f>
        <v>2011</v>
      </c>
    </row>
    <row r="1064" spans="2:5" x14ac:dyDescent="0.2">
      <c r="B1064" s="2">
        <v>40564</v>
      </c>
      <c r="C1064" t="s">
        <v>31</v>
      </c>
      <c r="D1064" t="str">
        <f>TEXT(Table1[[#This Row],[PHA]],"mmm")</f>
        <v>Jan</v>
      </c>
      <c r="E1064" t="str">
        <f>TEXT(Table1[[#This Row],[PHA]],"YYYY")</f>
        <v>2011</v>
      </c>
    </row>
    <row r="1065" spans="2:5" x14ac:dyDescent="0.2">
      <c r="B1065" s="2">
        <v>40564</v>
      </c>
      <c r="C1065" t="s">
        <v>6</v>
      </c>
      <c r="D1065" t="str">
        <f>TEXT(Table1[[#This Row],[PHA]],"mmm")</f>
        <v>Jan</v>
      </c>
      <c r="E1065" t="str">
        <f>TEXT(Table1[[#This Row],[PHA]],"YYYY")</f>
        <v>2011</v>
      </c>
    </row>
    <row r="1066" spans="2:5" x14ac:dyDescent="0.2">
      <c r="B1066" s="2">
        <v>40564</v>
      </c>
      <c r="C1066" t="s">
        <v>4</v>
      </c>
      <c r="D1066" t="str">
        <f>TEXT(Table1[[#This Row],[PHA]],"mmm")</f>
        <v>Jan</v>
      </c>
      <c r="E1066" t="str">
        <f>TEXT(Table1[[#This Row],[PHA]],"YYYY")</f>
        <v>2011</v>
      </c>
    </row>
    <row r="1067" spans="2:5" x14ac:dyDescent="0.2">
      <c r="B1067" s="2">
        <v>40564</v>
      </c>
      <c r="C1067" t="s">
        <v>4</v>
      </c>
      <c r="D1067" t="str">
        <f>TEXT(Table1[[#This Row],[PHA]],"mmm")</f>
        <v>Jan</v>
      </c>
      <c r="E1067" t="str">
        <f>TEXT(Table1[[#This Row],[PHA]],"YYYY")</f>
        <v>2011</v>
      </c>
    </row>
    <row r="1068" spans="2:5" x14ac:dyDescent="0.2">
      <c r="B1068" s="2">
        <v>40564</v>
      </c>
      <c r="C1068" t="s">
        <v>4</v>
      </c>
      <c r="D1068" t="str">
        <f>TEXT(Table1[[#This Row],[PHA]],"mmm")</f>
        <v>Jan</v>
      </c>
      <c r="E1068" t="str">
        <f>TEXT(Table1[[#This Row],[PHA]],"YYYY")</f>
        <v>2011</v>
      </c>
    </row>
    <row r="1069" spans="2:5" x14ac:dyDescent="0.2">
      <c r="B1069" s="2">
        <v>40564</v>
      </c>
      <c r="C1069" t="s">
        <v>4</v>
      </c>
      <c r="D1069" t="str">
        <f>TEXT(Table1[[#This Row],[PHA]],"mmm")</f>
        <v>Jan</v>
      </c>
      <c r="E1069" t="str">
        <f>TEXT(Table1[[#This Row],[PHA]],"YYYY")</f>
        <v>2011</v>
      </c>
    </row>
    <row r="1070" spans="2:5" x14ac:dyDescent="0.2">
      <c r="B1070" s="2">
        <v>40564</v>
      </c>
      <c r="C1070" t="s">
        <v>4</v>
      </c>
      <c r="D1070" t="str">
        <f>TEXT(Table1[[#This Row],[PHA]],"mmm")</f>
        <v>Jan</v>
      </c>
      <c r="E1070" t="str">
        <f>TEXT(Table1[[#This Row],[PHA]],"YYYY")</f>
        <v>2011</v>
      </c>
    </row>
    <row r="1071" spans="2:5" x14ac:dyDescent="0.2">
      <c r="B1071" s="2">
        <v>40564</v>
      </c>
      <c r="C1071" t="s">
        <v>4</v>
      </c>
      <c r="D1071" t="str">
        <f>TEXT(Table1[[#This Row],[PHA]],"mmm")</f>
        <v>Jan</v>
      </c>
      <c r="E1071" t="str">
        <f>TEXT(Table1[[#This Row],[PHA]],"YYYY")</f>
        <v>2011</v>
      </c>
    </row>
    <row r="1072" spans="2:5" x14ac:dyDescent="0.2">
      <c r="B1072" s="2">
        <v>40564</v>
      </c>
      <c r="C1072" t="s">
        <v>4</v>
      </c>
      <c r="D1072" t="str">
        <f>TEXT(Table1[[#This Row],[PHA]],"mmm")</f>
        <v>Jan</v>
      </c>
      <c r="E1072" t="str">
        <f>TEXT(Table1[[#This Row],[PHA]],"YYYY")</f>
        <v>2011</v>
      </c>
    </row>
    <row r="1073" spans="2:5" x14ac:dyDescent="0.2">
      <c r="B1073" s="2">
        <v>40564</v>
      </c>
      <c r="C1073" t="s">
        <v>4</v>
      </c>
      <c r="D1073" t="str">
        <f>TEXT(Table1[[#This Row],[PHA]],"mmm")</f>
        <v>Jan</v>
      </c>
      <c r="E1073" t="str">
        <f>TEXT(Table1[[#This Row],[PHA]],"YYYY")</f>
        <v>2011</v>
      </c>
    </row>
    <row r="1074" spans="2:5" x14ac:dyDescent="0.2">
      <c r="B1074" s="2">
        <v>40564</v>
      </c>
      <c r="C1074" t="s">
        <v>4</v>
      </c>
      <c r="D1074" t="str">
        <f>TEXT(Table1[[#This Row],[PHA]],"mmm")</f>
        <v>Jan</v>
      </c>
      <c r="E1074" t="str">
        <f>TEXT(Table1[[#This Row],[PHA]],"YYYY")</f>
        <v>2011</v>
      </c>
    </row>
    <row r="1075" spans="2:5" x14ac:dyDescent="0.2">
      <c r="B1075" s="2">
        <v>40564</v>
      </c>
      <c r="C1075" t="s">
        <v>4</v>
      </c>
      <c r="D1075" t="str">
        <f>TEXT(Table1[[#This Row],[PHA]],"mmm")</f>
        <v>Jan</v>
      </c>
      <c r="E1075" t="str">
        <f>TEXT(Table1[[#This Row],[PHA]],"YYYY")</f>
        <v>2011</v>
      </c>
    </row>
    <row r="1076" spans="2:5" x14ac:dyDescent="0.2">
      <c r="B1076" s="2">
        <v>40564</v>
      </c>
      <c r="C1076" t="s">
        <v>4</v>
      </c>
      <c r="D1076" t="str">
        <f>TEXT(Table1[[#This Row],[PHA]],"mmm")</f>
        <v>Jan</v>
      </c>
      <c r="E1076" t="str">
        <f>TEXT(Table1[[#This Row],[PHA]],"YYYY")</f>
        <v>2011</v>
      </c>
    </row>
    <row r="1077" spans="2:5" x14ac:dyDescent="0.2">
      <c r="B1077" s="2">
        <v>40564</v>
      </c>
      <c r="C1077" t="s">
        <v>4</v>
      </c>
      <c r="D1077" t="str">
        <f>TEXT(Table1[[#This Row],[PHA]],"mmm")</f>
        <v>Jan</v>
      </c>
      <c r="E1077" t="str">
        <f>TEXT(Table1[[#This Row],[PHA]],"YYYY")</f>
        <v>2011</v>
      </c>
    </row>
    <row r="1078" spans="2:5" x14ac:dyDescent="0.2">
      <c r="B1078" s="2">
        <v>40564</v>
      </c>
      <c r="C1078" t="s">
        <v>4</v>
      </c>
      <c r="D1078" t="str">
        <f>TEXT(Table1[[#This Row],[PHA]],"mmm")</f>
        <v>Jan</v>
      </c>
      <c r="E1078" t="str">
        <f>TEXT(Table1[[#This Row],[PHA]],"YYYY")</f>
        <v>2011</v>
      </c>
    </row>
    <row r="1079" spans="2:5" x14ac:dyDescent="0.2">
      <c r="B1079" s="2">
        <v>40564</v>
      </c>
      <c r="C1079" t="s">
        <v>4</v>
      </c>
      <c r="D1079" t="str">
        <f>TEXT(Table1[[#This Row],[PHA]],"mmm")</f>
        <v>Jan</v>
      </c>
      <c r="E1079" t="str">
        <f>TEXT(Table1[[#This Row],[PHA]],"YYYY")</f>
        <v>2011</v>
      </c>
    </row>
    <row r="1080" spans="2:5" x14ac:dyDescent="0.2">
      <c r="B1080" s="2">
        <v>40564</v>
      </c>
      <c r="C1080" t="s">
        <v>4</v>
      </c>
      <c r="D1080" t="str">
        <f>TEXT(Table1[[#This Row],[PHA]],"mmm")</f>
        <v>Jan</v>
      </c>
      <c r="E1080" t="str">
        <f>TEXT(Table1[[#This Row],[PHA]],"YYYY")</f>
        <v>2011</v>
      </c>
    </row>
    <row r="1081" spans="2:5" x14ac:dyDescent="0.2">
      <c r="B1081" s="2">
        <v>40564</v>
      </c>
      <c r="C1081" t="s">
        <v>4</v>
      </c>
      <c r="D1081" t="str">
        <f>TEXT(Table1[[#This Row],[PHA]],"mmm")</f>
        <v>Jan</v>
      </c>
      <c r="E1081" t="str">
        <f>TEXT(Table1[[#This Row],[PHA]],"YYYY")</f>
        <v>2011</v>
      </c>
    </row>
    <row r="1082" spans="2:5" x14ac:dyDescent="0.2">
      <c r="B1082" s="2">
        <v>40564</v>
      </c>
      <c r="C1082" t="s">
        <v>4</v>
      </c>
      <c r="D1082" t="str">
        <f>TEXT(Table1[[#This Row],[PHA]],"mmm")</f>
        <v>Jan</v>
      </c>
      <c r="E1082" t="str">
        <f>TEXT(Table1[[#This Row],[PHA]],"YYYY")</f>
        <v>2011</v>
      </c>
    </row>
    <row r="1083" spans="2:5" x14ac:dyDescent="0.2">
      <c r="B1083" s="2">
        <v>40564</v>
      </c>
      <c r="C1083" t="s">
        <v>4</v>
      </c>
      <c r="D1083" t="str">
        <f>TEXT(Table1[[#This Row],[PHA]],"mmm")</f>
        <v>Jan</v>
      </c>
      <c r="E1083" t="str">
        <f>TEXT(Table1[[#This Row],[PHA]],"YYYY")</f>
        <v>2011</v>
      </c>
    </row>
    <row r="1084" spans="2:5" x14ac:dyDescent="0.2">
      <c r="B1084" s="2">
        <v>40564</v>
      </c>
      <c r="C1084" t="s">
        <v>4</v>
      </c>
      <c r="D1084" t="str">
        <f>TEXT(Table1[[#This Row],[PHA]],"mmm")</f>
        <v>Jan</v>
      </c>
      <c r="E1084" t="str">
        <f>TEXT(Table1[[#This Row],[PHA]],"YYYY")</f>
        <v>2011</v>
      </c>
    </row>
    <row r="1085" spans="2:5" x14ac:dyDescent="0.2">
      <c r="B1085" s="2">
        <v>40569</v>
      </c>
      <c r="C1085" t="s">
        <v>32</v>
      </c>
      <c r="D1085" t="str">
        <f>TEXT(Table1[[#This Row],[PHA]],"mmm")</f>
        <v>Jan</v>
      </c>
      <c r="E1085" t="str">
        <f>TEXT(Table1[[#This Row],[PHA]],"YYYY")</f>
        <v>2011</v>
      </c>
    </row>
    <row r="1086" spans="2:5" x14ac:dyDescent="0.2">
      <c r="B1086" s="2">
        <v>40570</v>
      </c>
      <c r="C1086" t="s">
        <v>30</v>
      </c>
      <c r="D1086" t="str">
        <f>TEXT(Table1[[#This Row],[PHA]],"mmm")</f>
        <v>Jan</v>
      </c>
      <c r="E1086" t="str">
        <f>TEXT(Table1[[#This Row],[PHA]],"YYYY")</f>
        <v>2011</v>
      </c>
    </row>
    <row r="1087" spans="2:5" x14ac:dyDescent="0.2">
      <c r="B1087" s="2">
        <v>40574</v>
      </c>
      <c r="C1087" t="s">
        <v>21</v>
      </c>
      <c r="D1087" t="str">
        <f>TEXT(Table1[[#This Row],[PHA]],"mmm")</f>
        <v>Jan</v>
      </c>
      <c r="E1087" t="str">
        <f>TEXT(Table1[[#This Row],[PHA]],"YYYY")</f>
        <v>2011</v>
      </c>
    </row>
    <row r="1088" spans="2:5" x14ac:dyDescent="0.2">
      <c r="B1088" s="2">
        <v>40576</v>
      </c>
      <c r="C1088" t="s">
        <v>13</v>
      </c>
      <c r="D1088" t="str">
        <f>TEXT(Table1[[#This Row],[PHA]],"mmm")</f>
        <v>Feb</v>
      </c>
      <c r="E1088" t="str">
        <f>TEXT(Table1[[#This Row],[PHA]],"YYYY")</f>
        <v>2011</v>
      </c>
    </row>
    <row r="1089" spans="2:5" x14ac:dyDescent="0.2">
      <c r="B1089" s="2">
        <v>40578</v>
      </c>
      <c r="C1089" t="s">
        <v>18</v>
      </c>
      <c r="D1089" t="str">
        <f>TEXT(Table1[[#This Row],[PHA]],"mmm")</f>
        <v>Feb</v>
      </c>
      <c r="E1089" t="str">
        <f>TEXT(Table1[[#This Row],[PHA]],"YYYY")</f>
        <v>2011</v>
      </c>
    </row>
    <row r="1090" spans="2:5" x14ac:dyDescent="0.2">
      <c r="B1090" s="2">
        <v>40584</v>
      </c>
      <c r="C1090" t="s">
        <v>1</v>
      </c>
      <c r="D1090" t="str">
        <f>TEXT(Table1[[#This Row],[PHA]],"mmm")</f>
        <v>Feb</v>
      </c>
      <c r="E1090" t="str">
        <f>TEXT(Table1[[#This Row],[PHA]],"YYYY")</f>
        <v>2011</v>
      </c>
    </row>
    <row r="1091" spans="2:5" x14ac:dyDescent="0.2">
      <c r="B1091" s="2">
        <v>40584</v>
      </c>
      <c r="C1091" t="s">
        <v>1</v>
      </c>
      <c r="D1091" t="str">
        <f>TEXT(Table1[[#This Row],[PHA]],"mmm")</f>
        <v>Feb</v>
      </c>
      <c r="E1091" t="str">
        <f>TEXT(Table1[[#This Row],[PHA]],"YYYY")</f>
        <v>2011</v>
      </c>
    </row>
    <row r="1092" spans="2:5" x14ac:dyDescent="0.2">
      <c r="B1092" s="2">
        <v>40584</v>
      </c>
      <c r="C1092" t="s">
        <v>5</v>
      </c>
      <c r="D1092" t="str">
        <f>TEXT(Table1[[#This Row],[PHA]],"mmm")</f>
        <v>Feb</v>
      </c>
      <c r="E1092" t="str">
        <f>TEXT(Table1[[#This Row],[PHA]],"YYYY")</f>
        <v>2011</v>
      </c>
    </row>
    <row r="1093" spans="2:5" x14ac:dyDescent="0.2">
      <c r="B1093" s="2">
        <v>40584</v>
      </c>
      <c r="C1093" t="s">
        <v>5</v>
      </c>
      <c r="D1093" t="str">
        <f>TEXT(Table1[[#This Row],[PHA]],"mmm")</f>
        <v>Feb</v>
      </c>
      <c r="E1093" t="str">
        <f>TEXT(Table1[[#This Row],[PHA]],"YYYY")</f>
        <v>2011</v>
      </c>
    </row>
    <row r="1094" spans="2:5" x14ac:dyDescent="0.2">
      <c r="B1094" s="2">
        <v>40584</v>
      </c>
      <c r="C1094" t="s">
        <v>5</v>
      </c>
      <c r="D1094" t="str">
        <f>TEXT(Table1[[#This Row],[PHA]],"mmm")</f>
        <v>Feb</v>
      </c>
      <c r="E1094" t="str">
        <f>TEXT(Table1[[#This Row],[PHA]],"YYYY")</f>
        <v>2011</v>
      </c>
    </row>
    <row r="1095" spans="2:5" x14ac:dyDescent="0.2">
      <c r="B1095" s="2">
        <v>40584</v>
      </c>
      <c r="C1095" t="s">
        <v>5</v>
      </c>
      <c r="D1095" t="str">
        <f>TEXT(Table1[[#This Row],[PHA]],"mmm")</f>
        <v>Feb</v>
      </c>
      <c r="E1095" t="str">
        <f>TEXT(Table1[[#This Row],[PHA]],"YYYY")</f>
        <v>2011</v>
      </c>
    </row>
    <row r="1096" spans="2:5" x14ac:dyDescent="0.2">
      <c r="B1096" s="2">
        <v>40584</v>
      </c>
      <c r="C1096" t="s">
        <v>5</v>
      </c>
      <c r="D1096" t="str">
        <f>TEXT(Table1[[#This Row],[PHA]],"mmm")</f>
        <v>Feb</v>
      </c>
      <c r="E1096" t="str">
        <f>TEXT(Table1[[#This Row],[PHA]],"YYYY")</f>
        <v>2011</v>
      </c>
    </row>
    <row r="1097" spans="2:5" x14ac:dyDescent="0.2">
      <c r="B1097" s="2">
        <v>40584</v>
      </c>
      <c r="C1097" t="s">
        <v>5</v>
      </c>
      <c r="D1097" t="str">
        <f>TEXT(Table1[[#This Row],[PHA]],"mmm")</f>
        <v>Feb</v>
      </c>
      <c r="E1097" t="str">
        <f>TEXT(Table1[[#This Row],[PHA]],"YYYY")</f>
        <v>2011</v>
      </c>
    </row>
    <row r="1098" spans="2:5" x14ac:dyDescent="0.2">
      <c r="B1098" s="2">
        <v>40584</v>
      </c>
      <c r="C1098" t="s">
        <v>5</v>
      </c>
      <c r="D1098" t="str">
        <f>TEXT(Table1[[#This Row],[PHA]],"mmm")</f>
        <v>Feb</v>
      </c>
      <c r="E1098" t="str">
        <f>TEXT(Table1[[#This Row],[PHA]],"YYYY")</f>
        <v>2011</v>
      </c>
    </row>
    <row r="1099" spans="2:5" x14ac:dyDescent="0.2">
      <c r="B1099" s="2">
        <v>40584</v>
      </c>
      <c r="C1099" t="s">
        <v>5</v>
      </c>
      <c r="D1099" t="str">
        <f>TEXT(Table1[[#This Row],[PHA]],"mmm")</f>
        <v>Feb</v>
      </c>
      <c r="E1099" t="str">
        <f>TEXT(Table1[[#This Row],[PHA]],"YYYY")</f>
        <v>2011</v>
      </c>
    </row>
    <row r="1100" spans="2:5" x14ac:dyDescent="0.2">
      <c r="B1100" s="2">
        <v>40584</v>
      </c>
      <c r="C1100" t="s">
        <v>5</v>
      </c>
      <c r="D1100" t="str">
        <f>TEXT(Table1[[#This Row],[PHA]],"mmm")</f>
        <v>Feb</v>
      </c>
      <c r="E1100" t="str">
        <f>TEXT(Table1[[#This Row],[PHA]],"YYYY")</f>
        <v>2011</v>
      </c>
    </row>
    <row r="1101" spans="2:5" x14ac:dyDescent="0.2">
      <c r="B1101" s="2">
        <v>40584</v>
      </c>
      <c r="C1101" t="s">
        <v>5</v>
      </c>
      <c r="D1101" t="str">
        <f>TEXT(Table1[[#This Row],[PHA]],"mmm")</f>
        <v>Feb</v>
      </c>
      <c r="E1101" t="str">
        <f>TEXT(Table1[[#This Row],[PHA]],"YYYY")</f>
        <v>2011</v>
      </c>
    </row>
    <row r="1102" spans="2:5" x14ac:dyDescent="0.2">
      <c r="B1102" s="2">
        <v>40584</v>
      </c>
      <c r="C1102" t="s">
        <v>5</v>
      </c>
      <c r="D1102" t="str">
        <f>TEXT(Table1[[#This Row],[PHA]],"mmm")</f>
        <v>Feb</v>
      </c>
      <c r="E1102" t="str">
        <f>TEXT(Table1[[#This Row],[PHA]],"YYYY")</f>
        <v>2011</v>
      </c>
    </row>
    <row r="1103" spans="2:5" x14ac:dyDescent="0.2">
      <c r="B1103" s="2">
        <v>40584</v>
      </c>
      <c r="C1103" t="s">
        <v>5</v>
      </c>
      <c r="D1103" t="str">
        <f>TEXT(Table1[[#This Row],[PHA]],"mmm")</f>
        <v>Feb</v>
      </c>
      <c r="E1103" t="str">
        <f>TEXT(Table1[[#This Row],[PHA]],"YYYY")</f>
        <v>2011</v>
      </c>
    </row>
    <row r="1104" spans="2:5" x14ac:dyDescent="0.2">
      <c r="B1104" s="2">
        <v>40584</v>
      </c>
      <c r="C1104" t="s">
        <v>5</v>
      </c>
      <c r="D1104" t="str">
        <f>TEXT(Table1[[#This Row],[PHA]],"mmm")</f>
        <v>Feb</v>
      </c>
      <c r="E1104" t="str">
        <f>TEXT(Table1[[#This Row],[PHA]],"YYYY")</f>
        <v>2011</v>
      </c>
    </row>
    <row r="1105" spans="2:5" x14ac:dyDescent="0.2">
      <c r="B1105" s="2">
        <v>40584</v>
      </c>
      <c r="C1105" t="s">
        <v>5</v>
      </c>
      <c r="D1105" t="str">
        <f>TEXT(Table1[[#This Row],[PHA]],"mmm")</f>
        <v>Feb</v>
      </c>
      <c r="E1105" t="str">
        <f>TEXT(Table1[[#This Row],[PHA]],"YYYY")</f>
        <v>2011</v>
      </c>
    </row>
    <row r="1106" spans="2:5" x14ac:dyDescent="0.2">
      <c r="B1106" s="2">
        <v>40584</v>
      </c>
      <c r="C1106" t="s">
        <v>5</v>
      </c>
      <c r="D1106" t="str">
        <f>TEXT(Table1[[#This Row],[PHA]],"mmm")</f>
        <v>Feb</v>
      </c>
      <c r="E1106" t="str">
        <f>TEXT(Table1[[#This Row],[PHA]],"YYYY")</f>
        <v>2011</v>
      </c>
    </row>
    <row r="1107" spans="2:5" x14ac:dyDescent="0.2">
      <c r="B1107" s="2">
        <v>40584</v>
      </c>
      <c r="C1107" t="s">
        <v>5</v>
      </c>
      <c r="D1107" t="str">
        <f>TEXT(Table1[[#This Row],[PHA]],"mmm")</f>
        <v>Feb</v>
      </c>
      <c r="E1107" t="str">
        <f>TEXT(Table1[[#This Row],[PHA]],"YYYY")</f>
        <v>2011</v>
      </c>
    </row>
    <row r="1108" spans="2:5" x14ac:dyDescent="0.2">
      <c r="B1108" s="2">
        <v>40584</v>
      </c>
      <c r="C1108" t="s">
        <v>5</v>
      </c>
      <c r="D1108" t="str">
        <f>TEXT(Table1[[#This Row],[PHA]],"mmm")</f>
        <v>Feb</v>
      </c>
      <c r="E1108" t="str">
        <f>TEXT(Table1[[#This Row],[PHA]],"YYYY")</f>
        <v>2011</v>
      </c>
    </row>
    <row r="1109" spans="2:5" x14ac:dyDescent="0.2">
      <c r="B1109" s="2">
        <v>40584</v>
      </c>
      <c r="C1109" t="s">
        <v>5</v>
      </c>
      <c r="D1109" t="str">
        <f>TEXT(Table1[[#This Row],[PHA]],"mmm")</f>
        <v>Feb</v>
      </c>
      <c r="E1109" t="str">
        <f>TEXT(Table1[[#This Row],[PHA]],"YYYY")</f>
        <v>2011</v>
      </c>
    </row>
    <row r="1110" spans="2:5" x14ac:dyDescent="0.2">
      <c r="B1110" s="2">
        <v>40584</v>
      </c>
      <c r="C1110" t="s">
        <v>5</v>
      </c>
      <c r="D1110" t="str">
        <f>TEXT(Table1[[#This Row],[PHA]],"mmm")</f>
        <v>Feb</v>
      </c>
      <c r="E1110" t="str">
        <f>TEXT(Table1[[#This Row],[PHA]],"YYYY")</f>
        <v>2011</v>
      </c>
    </row>
    <row r="1111" spans="2:5" x14ac:dyDescent="0.2">
      <c r="B1111" s="2">
        <v>40584</v>
      </c>
      <c r="C1111" t="s">
        <v>5</v>
      </c>
      <c r="D1111" t="str">
        <f>TEXT(Table1[[#This Row],[PHA]],"mmm")</f>
        <v>Feb</v>
      </c>
      <c r="E1111" t="str">
        <f>TEXT(Table1[[#This Row],[PHA]],"YYYY")</f>
        <v>2011</v>
      </c>
    </row>
    <row r="1112" spans="2:5" x14ac:dyDescent="0.2">
      <c r="B1112" s="2">
        <v>40584</v>
      </c>
      <c r="C1112" t="s">
        <v>5</v>
      </c>
      <c r="D1112" t="str">
        <f>TEXT(Table1[[#This Row],[PHA]],"mmm")</f>
        <v>Feb</v>
      </c>
      <c r="E1112" t="str">
        <f>TEXT(Table1[[#This Row],[PHA]],"YYYY")</f>
        <v>2011</v>
      </c>
    </row>
    <row r="1113" spans="2:5" x14ac:dyDescent="0.2">
      <c r="B1113" s="2">
        <v>40584</v>
      </c>
      <c r="C1113" t="s">
        <v>5</v>
      </c>
      <c r="D1113" t="str">
        <f>TEXT(Table1[[#This Row],[PHA]],"mmm")</f>
        <v>Feb</v>
      </c>
      <c r="E1113" t="str">
        <f>TEXT(Table1[[#This Row],[PHA]],"YYYY")</f>
        <v>2011</v>
      </c>
    </row>
    <row r="1114" spans="2:5" x14ac:dyDescent="0.2">
      <c r="B1114" s="2">
        <v>40584</v>
      </c>
      <c r="C1114" t="s">
        <v>5</v>
      </c>
      <c r="D1114" t="str">
        <f>TEXT(Table1[[#This Row],[PHA]],"mmm")</f>
        <v>Feb</v>
      </c>
      <c r="E1114" t="str">
        <f>TEXT(Table1[[#This Row],[PHA]],"YYYY")</f>
        <v>2011</v>
      </c>
    </row>
    <row r="1115" spans="2:5" x14ac:dyDescent="0.2">
      <c r="B1115" s="2">
        <v>40584</v>
      </c>
      <c r="C1115" t="s">
        <v>5</v>
      </c>
      <c r="D1115" t="str">
        <f>TEXT(Table1[[#This Row],[PHA]],"mmm")</f>
        <v>Feb</v>
      </c>
      <c r="E1115" t="str">
        <f>TEXT(Table1[[#This Row],[PHA]],"YYYY")</f>
        <v>2011</v>
      </c>
    </row>
    <row r="1116" spans="2:5" x14ac:dyDescent="0.2">
      <c r="B1116" s="2">
        <v>40584</v>
      </c>
      <c r="C1116" t="s">
        <v>5</v>
      </c>
      <c r="D1116" t="str">
        <f>TEXT(Table1[[#This Row],[PHA]],"mmm")</f>
        <v>Feb</v>
      </c>
      <c r="E1116" t="str">
        <f>TEXT(Table1[[#This Row],[PHA]],"YYYY")</f>
        <v>2011</v>
      </c>
    </row>
    <row r="1117" spans="2:5" x14ac:dyDescent="0.2">
      <c r="B1117" s="2">
        <v>40584</v>
      </c>
      <c r="C1117" t="s">
        <v>5</v>
      </c>
      <c r="D1117" t="str">
        <f>TEXT(Table1[[#This Row],[PHA]],"mmm")</f>
        <v>Feb</v>
      </c>
      <c r="E1117" t="str">
        <f>TEXT(Table1[[#This Row],[PHA]],"YYYY")</f>
        <v>2011</v>
      </c>
    </row>
    <row r="1118" spans="2:5" x14ac:dyDescent="0.2">
      <c r="B1118" s="2">
        <v>40584</v>
      </c>
      <c r="C1118" t="s">
        <v>5</v>
      </c>
      <c r="D1118" t="str">
        <f>TEXT(Table1[[#This Row],[PHA]],"mmm")</f>
        <v>Feb</v>
      </c>
      <c r="E1118" t="str">
        <f>TEXT(Table1[[#This Row],[PHA]],"YYYY")</f>
        <v>2011</v>
      </c>
    </row>
    <row r="1119" spans="2:5" x14ac:dyDescent="0.2">
      <c r="B1119" s="2">
        <v>40584</v>
      </c>
      <c r="C1119" t="s">
        <v>5</v>
      </c>
      <c r="D1119" t="str">
        <f>TEXT(Table1[[#This Row],[PHA]],"mmm")</f>
        <v>Feb</v>
      </c>
      <c r="E1119" t="str">
        <f>TEXT(Table1[[#This Row],[PHA]],"YYYY")</f>
        <v>2011</v>
      </c>
    </row>
    <row r="1120" spans="2:5" x14ac:dyDescent="0.2">
      <c r="B1120" s="2">
        <v>40584</v>
      </c>
      <c r="C1120" t="s">
        <v>5</v>
      </c>
      <c r="D1120" t="str">
        <f>TEXT(Table1[[#This Row],[PHA]],"mmm")</f>
        <v>Feb</v>
      </c>
      <c r="E1120" t="str">
        <f>TEXT(Table1[[#This Row],[PHA]],"YYYY")</f>
        <v>2011</v>
      </c>
    </row>
    <row r="1121" spans="2:5" x14ac:dyDescent="0.2">
      <c r="B1121" s="2">
        <v>40584</v>
      </c>
      <c r="C1121" t="s">
        <v>5</v>
      </c>
      <c r="D1121" t="str">
        <f>TEXT(Table1[[#This Row],[PHA]],"mmm")</f>
        <v>Feb</v>
      </c>
      <c r="E1121" t="str">
        <f>TEXT(Table1[[#This Row],[PHA]],"YYYY")</f>
        <v>2011</v>
      </c>
    </row>
    <row r="1122" spans="2:5" x14ac:dyDescent="0.2">
      <c r="B1122" s="2">
        <v>40584</v>
      </c>
      <c r="C1122" t="s">
        <v>5</v>
      </c>
      <c r="D1122" t="str">
        <f>TEXT(Table1[[#This Row],[PHA]],"mmm")</f>
        <v>Feb</v>
      </c>
      <c r="E1122" t="str">
        <f>TEXT(Table1[[#This Row],[PHA]],"YYYY")</f>
        <v>2011</v>
      </c>
    </row>
    <row r="1123" spans="2:5" x14ac:dyDescent="0.2">
      <c r="B1123" s="2">
        <v>40584</v>
      </c>
      <c r="C1123" t="s">
        <v>5</v>
      </c>
      <c r="D1123" t="str">
        <f>TEXT(Table1[[#This Row],[PHA]],"mmm")</f>
        <v>Feb</v>
      </c>
      <c r="E1123" t="str">
        <f>TEXT(Table1[[#This Row],[PHA]],"YYYY")</f>
        <v>2011</v>
      </c>
    </row>
    <row r="1124" spans="2:5" x14ac:dyDescent="0.2">
      <c r="B1124" s="2">
        <v>40585</v>
      </c>
      <c r="C1124" t="s">
        <v>1</v>
      </c>
      <c r="D1124" t="str">
        <f>TEXT(Table1[[#This Row],[PHA]],"mmm")</f>
        <v>Feb</v>
      </c>
      <c r="E1124" t="str">
        <f>TEXT(Table1[[#This Row],[PHA]],"YYYY")</f>
        <v>2011</v>
      </c>
    </row>
    <row r="1125" spans="2:5" x14ac:dyDescent="0.2">
      <c r="B1125" s="2">
        <v>40585</v>
      </c>
      <c r="C1125" t="s">
        <v>1</v>
      </c>
      <c r="D1125" t="str">
        <f>TEXT(Table1[[#This Row],[PHA]],"mmm")</f>
        <v>Feb</v>
      </c>
      <c r="E1125" t="str">
        <f>TEXT(Table1[[#This Row],[PHA]],"YYYY")</f>
        <v>2011</v>
      </c>
    </row>
    <row r="1126" spans="2:5" x14ac:dyDescent="0.2">
      <c r="B1126" s="2">
        <v>40585</v>
      </c>
      <c r="C1126" t="s">
        <v>1</v>
      </c>
      <c r="D1126" t="str">
        <f>TEXT(Table1[[#This Row],[PHA]],"mmm")</f>
        <v>Feb</v>
      </c>
      <c r="E1126" t="str">
        <f>TEXT(Table1[[#This Row],[PHA]],"YYYY")</f>
        <v>2011</v>
      </c>
    </row>
    <row r="1127" spans="2:5" x14ac:dyDescent="0.2">
      <c r="B1127" s="2">
        <v>40585</v>
      </c>
      <c r="C1127" t="s">
        <v>1</v>
      </c>
      <c r="D1127" t="str">
        <f>TEXT(Table1[[#This Row],[PHA]],"mmm")</f>
        <v>Feb</v>
      </c>
      <c r="E1127" t="str">
        <f>TEXT(Table1[[#This Row],[PHA]],"YYYY")</f>
        <v>2011</v>
      </c>
    </row>
    <row r="1128" spans="2:5" x14ac:dyDescent="0.2">
      <c r="B1128" s="2">
        <v>40585</v>
      </c>
      <c r="C1128" t="s">
        <v>1</v>
      </c>
      <c r="D1128" t="str">
        <f>TEXT(Table1[[#This Row],[PHA]],"mmm")</f>
        <v>Feb</v>
      </c>
      <c r="E1128" t="str">
        <f>TEXT(Table1[[#This Row],[PHA]],"YYYY")</f>
        <v>2011</v>
      </c>
    </row>
    <row r="1129" spans="2:5" x14ac:dyDescent="0.2">
      <c r="B1129" s="2">
        <v>40585</v>
      </c>
      <c r="C1129" t="s">
        <v>1</v>
      </c>
      <c r="D1129" t="str">
        <f>TEXT(Table1[[#This Row],[PHA]],"mmm")</f>
        <v>Feb</v>
      </c>
      <c r="E1129" t="str">
        <f>TEXT(Table1[[#This Row],[PHA]],"YYYY")</f>
        <v>2011</v>
      </c>
    </row>
    <row r="1130" spans="2:5" x14ac:dyDescent="0.2">
      <c r="B1130" s="2">
        <v>40585</v>
      </c>
      <c r="C1130" t="s">
        <v>1</v>
      </c>
      <c r="D1130" t="str">
        <f>TEXT(Table1[[#This Row],[PHA]],"mmm")</f>
        <v>Feb</v>
      </c>
      <c r="E1130" t="str">
        <f>TEXT(Table1[[#This Row],[PHA]],"YYYY")</f>
        <v>2011</v>
      </c>
    </row>
    <row r="1131" spans="2:5" x14ac:dyDescent="0.2">
      <c r="B1131" s="2">
        <v>40585</v>
      </c>
      <c r="C1131" t="s">
        <v>1</v>
      </c>
      <c r="D1131" t="str">
        <f>TEXT(Table1[[#This Row],[PHA]],"mmm")</f>
        <v>Feb</v>
      </c>
      <c r="E1131" t="str">
        <f>TEXT(Table1[[#This Row],[PHA]],"YYYY")</f>
        <v>2011</v>
      </c>
    </row>
    <row r="1132" spans="2:5" x14ac:dyDescent="0.2">
      <c r="B1132" s="2">
        <v>40585</v>
      </c>
      <c r="C1132" t="s">
        <v>1</v>
      </c>
      <c r="D1132" t="str">
        <f>TEXT(Table1[[#This Row],[PHA]],"mmm")</f>
        <v>Feb</v>
      </c>
      <c r="E1132" t="str">
        <f>TEXT(Table1[[#This Row],[PHA]],"YYYY")</f>
        <v>2011</v>
      </c>
    </row>
    <row r="1133" spans="2:5" x14ac:dyDescent="0.2">
      <c r="B1133" s="2">
        <v>40585</v>
      </c>
      <c r="C1133" t="s">
        <v>1</v>
      </c>
      <c r="D1133" t="str">
        <f>TEXT(Table1[[#This Row],[PHA]],"mmm")</f>
        <v>Feb</v>
      </c>
      <c r="E1133" t="str">
        <f>TEXT(Table1[[#This Row],[PHA]],"YYYY")</f>
        <v>2011</v>
      </c>
    </row>
    <row r="1134" spans="2:5" x14ac:dyDescent="0.2">
      <c r="B1134" s="2">
        <v>40585</v>
      </c>
      <c r="C1134" t="s">
        <v>1</v>
      </c>
      <c r="D1134" t="str">
        <f>TEXT(Table1[[#This Row],[PHA]],"mmm")</f>
        <v>Feb</v>
      </c>
      <c r="E1134" t="str">
        <f>TEXT(Table1[[#This Row],[PHA]],"YYYY")</f>
        <v>2011</v>
      </c>
    </row>
    <row r="1135" spans="2:5" x14ac:dyDescent="0.2">
      <c r="B1135" s="2">
        <v>40585</v>
      </c>
      <c r="C1135" t="s">
        <v>1</v>
      </c>
      <c r="D1135" t="str">
        <f>TEXT(Table1[[#This Row],[PHA]],"mmm")</f>
        <v>Feb</v>
      </c>
      <c r="E1135" t="str">
        <f>TEXT(Table1[[#This Row],[PHA]],"YYYY")</f>
        <v>2011</v>
      </c>
    </row>
    <row r="1136" spans="2:5" x14ac:dyDescent="0.2">
      <c r="B1136" s="2">
        <v>40585</v>
      </c>
      <c r="C1136" t="s">
        <v>5</v>
      </c>
      <c r="D1136" t="str">
        <f>TEXT(Table1[[#This Row],[PHA]],"mmm")</f>
        <v>Feb</v>
      </c>
      <c r="E1136" t="str">
        <f>TEXT(Table1[[#This Row],[PHA]],"YYYY")</f>
        <v>2011</v>
      </c>
    </row>
    <row r="1137" spans="2:5" x14ac:dyDescent="0.2">
      <c r="B1137" s="2">
        <v>40585</v>
      </c>
      <c r="C1137" t="s">
        <v>5</v>
      </c>
      <c r="D1137" t="str">
        <f>TEXT(Table1[[#This Row],[PHA]],"mmm")</f>
        <v>Feb</v>
      </c>
      <c r="E1137" t="str">
        <f>TEXT(Table1[[#This Row],[PHA]],"YYYY")</f>
        <v>2011</v>
      </c>
    </row>
    <row r="1138" spans="2:5" x14ac:dyDescent="0.2">
      <c r="B1138" s="2">
        <v>40585</v>
      </c>
      <c r="C1138" t="s">
        <v>5</v>
      </c>
      <c r="D1138" t="str">
        <f>TEXT(Table1[[#This Row],[PHA]],"mmm")</f>
        <v>Feb</v>
      </c>
      <c r="E1138" t="str">
        <f>TEXT(Table1[[#This Row],[PHA]],"YYYY")</f>
        <v>2011</v>
      </c>
    </row>
    <row r="1139" spans="2:5" x14ac:dyDescent="0.2">
      <c r="B1139" s="2">
        <v>40585</v>
      </c>
      <c r="C1139" t="s">
        <v>5</v>
      </c>
      <c r="D1139" t="str">
        <f>TEXT(Table1[[#This Row],[PHA]],"mmm")</f>
        <v>Feb</v>
      </c>
      <c r="E1139" t="str">
        <f>TEXT(Table1[[#This Row],[PHA]],"YYYY")</f>
        <v>2011</v>
      </c>
    </row>
    <row r="1140" spans="2:5" x14ac:dyDescent="0.2">
      <c r="B1140" s="2">
        <v>40585</v>
      </c>
      <c r="C1140" t="s">
        <v>5</v>
      </c>
      <c r="D1140" t="str">
        <f>TEXT(Table1[[#This Row],[PHA]],"mmm")</f>
        <v>Feb</v>
      </c>
      <c r="E1140" t="str">
        <f>TEXT(Table1[[#This Row],[PHA]],"YYYY")</f>
        <v>2011</v>
      </c>
    </row>
    <row r="1141" spans="2:5" x14ac:dyDescent="0.2">
      <c r="B1141" s="2">
        <v>40585</v>
      </c>
      <c r="C1141" t="s">
        <v>5</v>
      </c>
      <c r="D1141" t="str">
        <f>TEXT(Table1[[#This Row],[PHA]],"mmm")</f>
        <v>Feb</v>
      </c>
      <c r="E1141" t="str">
        <f>TEXT(Table1[[#This Row],[PHA]],"YYYY")</f>
        <v>2011</v>
      </c>
    </row>
    <row r="1142" spans="2:5" x14ac:dyDescent="0.2">
      <c r="B1142" s="2">
        <v>40585</v>
      </c>
      <c r="C1142" t="s">
        <v>5</v>
      </c>
      <c r="D1142" t="str">
        <f>TEXT(Table1[[#This Row],[PHA]],"mmm")</f>
        <v>Feb</v>
      </c>
      <c r="E1142" t="str">
        <f>TEXT(Table1[[#This Row],[PHA]],"YYYY")</f>
        <v>2011</v>
      </c>
    </row>
    <row r="1143" spans="2:5" x14ac:dyDescent="0.2">
      <c r="B1143" s="2">
        <v>40585</v>
      </c>
      <c r="C1143" t="s">
        <v>5</v>
      </c>
      <c r="D1143" t="str">
        <f>TEXT(Table1[[#This Row],[PHA]],"mmm")</f>
        <v>Feb</v>
      </c>
      <c r="E1143" t="str">
        <f>TEXT(Table1[[#This Row],[PHA]],"YYYY")</f>
        <v>2011</v>
      </c>
    </row>
    <row r="1144" spans="2:5" x14ac:dyDescent="0.2">
      <c r="B1144" s="2">
        <v>40585</v>
      </c>
      <c r="C1144" t="s">
        <v>5</v>
      </c>
      <c r="D1144" t="str">
        <f>TEXT(Table1[[#This Row],[PHA]],"mmm")</f>
        <v>Feb</v>
      </c>
      <c r="E1144" t="str">
        <f>TEXT(Table1[[#This Row],[PHA]],"YYYY")</f>
        <v>2011</v>
      </c>
    </row>
    <row r="1145" spans="2:5" x14ac:dyDescent="0.2">
      <c r="B1145" s="2">
        <v>40585</v>
      </c>
      <c r="C1145" t="s">
        <v>5</v>
      </c>
      <c r="D1145" t="str">
        <f>TEXT(Table1[[#This Row],[PHA]],"mmm")</f>
        <v>Feb</v>
      </c>
      <c r="E1145" t="str">
        <f>TEXT(Table1[[#This Row],[PHA]],"YYYY")</f>
        <v>2011</v>
      </c>
    </row>
    <row r="1146" spans="2:5" x14ac:dyDescent="0.2">
      <c r="B1146" s="2">
        <v>40585</v>
      </c>
      <c r="C1146" t="s">
        <v>5</v>
      </c>
      <c r="D1146" t="str">
        <f>TEXT(Table1[[#This Row],[PHA]],"mmm")</f>
        <v>Feb</v>
      </c>
      <c r="E1146" t="str">
        <f>TEXT(Table1[[#This Row],[PHA]],"YYYY")</f>
        <v>2011</v>
      </c>
    </row>
    <row r="1147" spans="2:5" x14ac:dyDescent="0.2">
      <c r="B1147" s="2">
        <v>40585</v>
      </c>
      <c r="C1147" t="s">
        <v>5</v>
      </c>
      <c r="D1147" t="str">
        <f>TEXT(Table1[[#This Row],[PHA]],"mmm")</f>
        <v>Feb</v>
      </c>
      <c r="E1147" t="str">
        <f>TEXT(Table1[[#This Row],[PHA]],"YYYY")</f>
        <v>2011</v>
      </c>
    </row>
    <row r="1148" spans="2:5" x14ac:dyDescent="0.2">
      <c r="B1148" s="2">
        <v>40585</v>
      </c>
      <c r="C1148" t="s">
        <v>5</v>
      </c>
      <c r="D1148" t="str">
        <f>TEXT(Table1[[#This Row],[PHA]],"mmm")</f>
        <v>Feb</v>
      </c>
      <c r="E1148" t="str">
        <f>TEXT(Table1[[#This Row],[PHA]],"YYYY")</f>
        <v>2011</v>
      </c>
    </row>
    <row r="1149" spans="2:5" x14ac:dyDescent="0.2">
      <c r="B1149" s="2">
        <v>40585</v>
      </c>
      <c r="C1149" t="s">
        <v>5</v>
      </c>
      <c r="D1149" t="str">
        <f>TEXT(Table1[[#This Row],[PHA]],"mmm")</f>
        <v>Feb</v>
      </c>
      <c r="E1149" t="str">
        <f>TEXT(Table1[[#This Row],[PHA]],"YYYY")</f>
        <v>2011</v>
      </c>
    </row>
    <row r="1150" spans="2:5" x14ac:dyDescent="0.2">
      <c r="B1150" s="2">
        <v>40585</v>
      </c>
      <c r="C1150" t="s">
        <v>5</v>
      </c>
      <c r="D1150" t="str">
        <f>TEXT(Table1[[#This Row],[PHA]],"mmm")</f>
        <v>Feb</v>
      </c>
      <c r="E1150" t="str">
        <f>TEXT(Table1[[#This Row],[PHA]],"YYYY")</f>
        <v>2011</v>
      </c>
    </row>
    <row r="1151" spans="2:5" x14ac:dyDescent="0.2">
      <c r="B1151" s="2">
        <v>40585</v>
      </c>
      <c r="C1151" t="s">
        <v>5</v>
      </c>
      <c r="D1151" t="str">
        <f>TEXT(Table1[[#This Row],[PHA]],"mmm")</f>
        <v>Feb</v>
      </c>
      <c r="E1151" t="str">
        <f>TEXT(Table1[[#This Row],[PHA]],"YYYY")</f>
        <v>2011</v>
      </c>
    </row>
    <row r="1152" spans="2:5" x14ac:dyDescent="0.2">
      <c r="B1152" s="2">
        <v>40585</v>
      </c>
      <c r="C1152" t="s">
        <v>5</v>
      </c>
      <c r="D1152" t="str">
        <f>TEXT(Table1[[#This Row],[PHA]],"mmm")</f>
        <v>Feb</v>
      </c>
      <c r="E1152" t="str">
        <f>TEXT(Table1[[#This Row],[PHA]],"YYYY")</f>
        <v>2011</v>
      </c>
    </row>
    <row r="1153" spans="2:5" x14ac:dyDescent="0.2">
      <c r="B1153" s="2">
        <v>40585</v>
      </c>
      <c r="C1153" t="s">
        <v>5</v>
      </c>
      <c r="D1153" t="str">
        <f>TEXT(Table1[[#This Row],[PHA]],"mmm")</f>
        <v>Feb</v>
      </c>
      <c r="E1153" t="str">
        <f>TEXT(Table1[[#This Row],[PHA]],"YYYY")</f>
        <v>2011</v>
      </c>
    </row>
    <row r="1154" spans="2:5" x14ac:dyDescent="0.2">
      <c r="B1154" s="2">
        <v>40585</v>
      </c>
      <c r="C1154" t="s">
        <v>5</v>
      </c>
      <c r="D1154" t="str">
        <f>TEXT(Table1[[#This Row],[PHA]],"mmm")</f>
        <v>Feb</v>
      </c>
      <c r="E1154" t="str">
        <f>TEXT(Table1[[#This Row],[PHA]],"YYYY")</f>
        <v>2011</v>
      </c>
    </row>
    <row r="1155" spans="2:5" x14ac:dyDescent="0.2">
      <c r="B1155" s="2">
        <v>40585</v>
      </c>
      <c r="C1155" t="s">
        <v>5</v>
      </c>
      <c r="D1155" t="str">
        <f>TEXT(Table1[[#This Row],[PHA]],"mmm")</f>
        <v>Feb</v>
      </c>
      <c r="E1155" t="str">
        <f>TEXT(Table1[[#This Row],[PHA]],"YYYY")</f>
        <v>2011</v>
      </c>
    </row>
    <row r="1156" spans="2:5" x14ac:dyDescent="0.2">
      <c r="B1156" s="2">
        <v>40585</v>
      </c>
      <c r="C1156" t="s">
        <v>5</v>
      </c>
      <c r="D1156" t="str">
        <f>TEXT(Table1[[#This Row],[PHA]],"mmm")</f>
        <v>Feb</v>
      </c>
      <c r="E1156" t="str">
        <f>TEXT(Table1[[#This Row],[PHA]],"YYYY")</f>
        <v>2011</v>
      </c>
    </row>
    <row r="1157" spans="2:5" x14ac:dyDescent="0.2">
      <c r="B1157" s="2">
        <v>40585</v>
      </c>
      <c r="C1157" t="s">
        <v>5</v>
      </c>
      <c r="D1157" t="str">
        <f>TEXT(Table1[[#This Row],[PHA]],"mmm")</f>
        <v>Feb</v>
      </c>
      <c r="E1157" t="str">
        <f>TEXT(Table1[[#This Row],[PHA]],"YYYY")</f>
        <v>2011</v>
      </c>
    </row>
    <row r="1158" spans="2:5" x14ac:dyDescent="0.2">
      <c r="B1158" s="2">
        <v>40585</v>
      </c>
      <c r="C1158" t="s">
        <v>5</v>
      </c>
      <c r="D1158" t="str">
        <f>TEXT(Table1[[#This Row],[PHA]],"mmm")</f>
        <v>Feb</v>
      </c>
      <c r="E1158" t="str">
        <f>TEXT(Table1[[#This Row],[PHA]],"YYYY")</f>
        <v>2011</v>
      </c>
    </row>
    <row r="1159" spans="2:5" x14ac:dyDescent="0.2">
      <c r="B1159" s="2">
        <v>40585</v>
      </c>
      <c r="C1159" t="s">
        <v>5</v>
      </c>
      <c r="D1159" t="str">
        <f>TEXT(Table1[[#This Row],[PHA]],"mmm")</f>
        <v>Feb</v>
      </c>
      <c r="E1159" t="str">
        <f>TEXT(Table1[[#This Row],[PHA]],"YYYY")</f>
        <v>2011</v>
      </c>
    </row>
    <row r="1160" spans="2:5" x14ac:dyDescent="0.2">
      <c r="B1160" s="2">
        <v>40585</v>
      </c>
      <c r="C1160" t="s">
        <v>5</v>
      </c>
      <c r="D1160" t="str">
        <f>TEXT(Table1[[#This Row],[PHA]],"mmm")</f>
        <v>Feb</v>
      </c>
      <c r="E1160" t="str">
        <f>TEXT(Table1[[#This Row],[PHA]],"YYYY")</f>
        <v>2011</v>
      </c>
    </row>
    <row r="1161" spans="2:5" x14ac:dyDescent="0.2">
      <c r="B1161" s="2">
        <v>40585</v>
      </c>
      <c r="C1161" t="s">
        <v>5</v>
      </c>
      <c r="D1161" t="str">
        <f>TEXT(Table1[[#This Row],[PHA]],"mmm")</f>
        <v>Feb</v>
      </c>
      <c r="E1161" t="str">
        <f>TEXT(Table1[[#This Row],[PHA]],"YYYY")</f>
        <v>2011</v>
      </c>
    </row>
    <row r="1162" spans="2:5" x14ac:dyDescent="0.2">
      <c r="B1162" s="2">
        <v>40585</v>
      </c>
      <c r="C1162" t="s">
        <v>5</v>
      </c>
      <c r="D1162" t="str">
        <f>TEXT(Table1[[#This Row],[PHA]],"mmm")</f>
        <v>Feb</v>
      </c>
      <c r="E1162" t="str">
        <f>TEXT(Table1[[#This Row],[PHA]],"YYYY")</f>
        <v>2011</v>
      </c>
    </row>
    <row r="1163" spans="2:5" x14ac:dyDescent="0.2">
      <c r="B1163" s="2">
        <v>40585</v>
      </c>
      <c r="C1163" t="s">
        <v>5</v>
      </c>
      <c r="D1163" t="str">
        <f>TEXT(Table1[[#This Row],[PHA]],"mmm")</f>
        <v>Feb</v>
      </c>
      <c r="E1163" t="str">
        <f>TEXT(Table1[[#This Row],[PHA]],"YYYY")</f>
        <v>2011</v>
      </c>
    </row>
    <row r="1164" spans="2:5" x14ac:dyDescent="0.2">
      <c r="B1164" s="2">
        <v>40585</v>
      </c>
      <c r="C1164" t="s">
        <v>5</v>
      </c>
      <c r="D1164" t="str">
        <f>TEXT(Table1[[#This Row],[PHA]],"mmm")</f>
        <v>Feb</v>
      </c>
      <c r="E1164" t="str">
        <f>TEXT(Table1[[#This Row],[PHA]],"YYYY")</f>
        <v>2011</v>
      </c>
    </row>
    <row r="1165" spans="2:5" x14ac:dyDescent="0.2">
      <c r="B1165" s="2">
        <v>40585</v>
      </c>
      <c r="C1165" t="s">
        <v>5</v>
      </c>
      <c r="D1165" t="str">
        <f>TEXT(Table1[[#This Row],[PHA]],"mmm")</f>
        <v>Feb</v>
      </c>
      <c r="E1165" t="str">
        <f>TEXT(Table1[[#This Row],[PHA]],"YYYY")</f>
        <v>2011</v>
      </c>
    </row>
    <row r="1166" spans="2:5" x14ac:dyDescent="0.2">
      <c r="B1166" s="2">
        <v>40585</v>
      </c>
      <c r="C1166" t="s">
        <v>5</v>
      </c>
      <c r="D1166" t="str">
        <f>TEXT(Table1[[#This Row],[PHA]],"mmm")</f>
        <v>Feb</v>
      </c>
      <c r="E1166" t="str">
        <f>TEXT(Table1[[#This Row],[PHA]],"YYYY")</f>
        <v>2011</v>
      </c>
    </row>
    <row r="1167" spans="2:5" x14ac:dyDescent="0.2">
      <c r="B1167" s="2">
        <v>40585</v>
      </c>
      <c r="C1167" t="s">
        <v>5</v>
      </c>
      <c r="D1167" t="str">
        <f>TEXT(Table1[[#This Row],[PHA]],"mmm")</f>
        <v>Feb</v>
      </c>
      <c r="E1167" t="str">
        <f>TEXT(Table1[[#This Row],[PHA]],"YYYY")</f>
        <v>2011</v>
      </c>
    </row>
    <row r="1168" spans="2:5" x14ac:dyDescent="0.2">
      <c r="B1168" s="2">
        <v>40585</v>
      </c>
      <c r="C1168" t="s">
        <v>5</v>
      </c>
      <c r="D1168" t="str">
        <f>TEXT(Table1[[#This Row],[PHA]],"mmm")</f>
        <v>Feb</v>
      </c>
      <c r="E1168" t="str">
        <f>TEXT(Table1[[#This Row],[PHA]],"YYYY")</f>
        <v>2011</v>
      </c>
    </row>
    <row r="1169" spans="2:5" x14ac:dyDescent="0.2">
      <c r="B1169" s="2">
        <v>40585</v>
      </c>
      <c r="C1169" t="s">
        <v>5</v>
      </c>
      <c r="D1169" t="str">
        <f>TEXT(Table1[[#This Row],[PHA]],"mmm")</f>
        <v>Feb</v>
      </c>
      <c r="E1169" t="str">
        <f>TEXT(Table1[[#This Row],[PHA]],"YYYY")</f>
        <v>2011</v>
      </c>
    </row>
    <row r="1170" spans="2:5" x14ac:dyDescent="0.2">
      <c r="B1170" s="2">
        <v>40585</v>
      </c>
      <c r="C1170" t="s">
        <v>5</v>
      </c>
      <c r="D1170" t="str">
        <f>TEXT(Table1[[#This Row],[PHA]],"mmm")</f>
        <v>Feb</v>
      </c>
      <c r="E1170" t="str">
        <f>TEXT(Table1[[#This Row],[PHA]],"YYYY")</f>
        <v>2011</v>
      </c>
    </row>
    <row r="1171" spans="2:5" x14ac:dyDescent="0.2">
      <c r="B1171" s="2">
        <v>40585</v>
      </c>
      <c r="C1171" t="s">
        <v>5</v>
      </c>
      <c r="D1171" t="str">
        <f>TEXT(Table1[[#This Row],[PHA]],"mmm")</f>
        <v>Feb</v>
      </c>
      <c r="E1171" t="str">
        <f>TEXT(Table1[[#This Row],[PHA]],"YYYY")</f>
        <v>2011</v>
      </c>
    </row>
    <row r="1172" spans="2:5" x14ac:dyDescent="0.2">
      <c r="B1172" s="2">
        <v>40585</v>
      </c>
      <c r="C1172" t="s">
        <v>5</v>
      </c>
      <c r="D1172" t="str">
        <f>TEXT(Table1[[#This Row],[PHA]],"mmm")</f>
        <v>Feb</v>
      </c>
      <c r="E1172" t="str">
        <f>TEXT(Table1[[#This Row],[PHA]],"YYYY")</f>
        <v>2011</v>
      </c>
    </row>
    <row r="1173" spans="2:5" x14ac:dyDescent="0.2">
      <c r="B1173" s="2">
        <v>40585</v>
      </c>
      <c r="C1173" t="s">
        <v>5</v>
      </c>
      <c r="D1173" t="str">
        <f>TEXT(Table1[[#This Row],[PHA]],"mmm")</f>
        <v>Feb</v>
      </c>
      <c r="E1173" t="str">
        <f>TEXT(Table1[[#This Row],[PHA]],"YYYY")</f>
        <v>2011</v>
      </c>
    </row>
    <row r="1174" spans="2:5" x14ac:dyDescent="0.2">
      <c r="B1174" s="2">
        <v>40585</v>
      </c>
      <c r="C1174" t="s">
        <v>5</v>
      </c>
      <c r="D1174" t="str">
        <f>TEXT(Table1[[#This Row],[PHA]],"mmm")</f>
        <v>Feb</v>
      </c>
      <c r="E1174" t="str">
        <f>TEXT(Table1[[#This Row],[PHA]],"YYYY")</f>
        <v>2011</v>
      </c>
    </row>
    <row r="1175" spans="2:5" x14ac:dyDescent="0.2">
      <c r="B1175" s="2">
        <v>40585</v>
      </c>
      <c r="C1175" t="s">
        <v>5</v>
      </c>
      <c r="D1175" t="str">
        <f>TEXT(Table1[[#This Row],[PHA]],"mmm")</f>
        <v>Feb</v>
      </c>
      <c r="E1175" t="str">
        <f>TEXT(Table1[[#This Row],[PHA]],"YYYY")</f>
        <v>2011</v>
      </c>
    </row>
    <row r="1176" spans="2:5" x14ac:dyDescent="0.2">
      <c r="B1176" s="2">
        <v>40585</v>
      </c>
      <c r="C1176" t="s">
        <v>5</v>
      </c>
      <c r="D1176" t="str">
        <f>TEXT(Table1[[#This Row],[PHA]],"mmm")</f>
        <v>Feb</v>
      </c>
      <c r="E1176" t="str">
        <f>TEXT(Table1[[#This Row],[PHA]],"YYYY")</f>
        <v>2011</v>
      </c>
    </row>
    <row r="1177" spans="2:5" x14ac:dyDescent="0.2">
      <c r="B1177" s="2">
        <v>40585</v>
      </c>
      <c r="C1177" t="s">
        <v>5</v>
      </c>
      <c r="D1177" t="str">
        <f>TEXT(Table1[[#This Row],[PHA]],"mmm")</f>
        <v>Feb</v>
      </c>
      <c r="E1177" t="str">
        <f>TEXT(Table1[[#This Row],[PHA]],"YYYY")</f>
        <v>2011</v>
      </c>
    </row>
    <row r="1178" spans="2:5" x14ac:dyDescent="0.2">
      <c r="B1178" s="2">
        <v>40585</v>
      </c>
      <c r="C1178" t="s">
        <v>5</v>
      </c>
      <c r="D1178" t="str">
        <f>TEXT(Table1[[#This Row],[PHA]],"mmm")</f>
        <v>Feb</v>
      </c>
      <c r="E1178" t="str">
        <f>TEXT(Table1[[#This Row],[PHA]],"YYYY")</f>
        <v>2011</v>
      </c>
    </row>
    <row r="1179" spans="2:5" x14ac:dyDescent="0.2">
      <c r="B1179" s="2">
        <v>40585</v>
      </c>
      <c r="C1179" t="s">
        <v>5</v>
      </c>
      <c r="D1179" t="str">
        <f>TEXT(Table1[[#This Row],[PHA]],"mmm")</f>
        <v>Feb</v>
      </c>
      <c r="E1179" t="str">
        <f>TEXT(Table1[[#This Row],[PHA]],"YYYY")</f>
        <v>2011</v>
      </c>
    </row>
    <row r="1180" spans="2:5" x14ac:dyDescent="0.2">
      <c r="B1180" s="2">
        <v>40586</v>
      </c>
      <c r="C1180" t="s">
        <v>36</v>
      </c>
      <c r="D1180" t="str">
        <f>TEXT(Table1[[#This Row],[PHA]],"mmm")</f>
        <v>Feb</v>
      </c>
      <c r="E1180" t="str">
        <f>TEXT(Table1[[#This Row],[PHA]],"YYYY")</f>
        <v>2011</v>
      </c>
    </row>
    <row r="1181" spans="2:5" x14ac:dyDescent="0.2">
      <c r="B1181" s="2">
        <v>40586</v>
      </c>
      <c r="C1181" t="s">
        <v>36</v>
      </c>
      <c r="D1181" t="str">
        <f>TEXT(Table1[[#This Row],[PHA]],"mmm")</f>
        <v>Feb</v>
      </c>
      <c r="E1181" t="str">
        <f>TEXT(Table1[[#This Row],[PHA]],"YYYY")</f>
        <v>2011</v>
      </c>
    </row>
    <row r="1182" spans="2:5" x14ac:dyDescent="0.2">
      <c r="B1182" s="2">
        <v>40586</v>
      </c>
      <c r="C1182" t="s">
        <v>36</v>
      </c>
      <c r="D1182" t="str">
        <f>TEXT(Table1[[#This Row],[PHA]],"mmm")</f>
        <v>Feb</v>
      </c>
      <c r="E1182" t="str">
        <f>TEXT(Table1[[#This Row],[PHA]],"YYYY")</f>
        <v>2011</v>
      </c>
    </row>
    <row r="1183" spans="2:5" x14ac:dyDescent="0.2">
      <c r="B1183" s="2">
        <v>40586</v>
      </c>
      <c r="C1183" t="s">
        <v>18</v>
      </c>
      <c r="D1183" t="str">
        <f>TEXT(Table1[[#This Row],[PHA]],"mmm")</f>
        <v>Feb</v>
      </c>
      <c r="E1183" t="str">
        <f>TEXT(Table1[[#This Row],[PHA]],"YYYY")</f>
        <v>2011</v>
      </c>
    </row>
    <row r="1184" spans="2:5" x14ac:dyDescent="0.2">
      <c r="B1184" s="2">
        <v>40586</v>
      </c>
      <c r="C1184" t="s">
        <v>18</v>
      </c>
      <c r="D1184" t="str">
        <f>TEXT(Table1[[#This Row],[PHA]],"mmm")</f>
        <v>Feb</v>
      </c>
      <c r="E1184" t="str">
        <f>TEXT(Table1[[#This Row],[PHA]],"YYYY")</f>
        <v>2011</v>
      </c>
    </row>
    <row r="1185" spans="2:5" x14ac:dyDescent="0.2">
      <c r="B1185" s="2">
        <v>40586</v>
      </c>
      <c r="C1185" t="s">
        <v>46</v>
      </c>
      <c r="D1185" t="str">
        <f>TEXT(Table1[[#This Row],[PHA]],"mmm")</f>
        <v>Feb</v>
      </c>
      <c r="E1185" t="str">
        <f>TEXT(Table1[[#This Row],[PHA]],"YYYY")</f>
        <v>2011</v>
      </c>
    </row>
    <row r="1186" spans="2:5" x14ac:dyDescent="0.2">
      <c r="B1186" s="2">
        <v>40586</v>
      </c>
      <c r="C1186" t="s">
        <v>38</v>
      </c>
      <c r="D1186" t="str">
        <f>TEXT(Table1[[#This Row],[PHA]],"mmm")</f>
        <v>Feb</v>
      </c>
      <c r="E1186" t="str">
        <f>TEXT(Table1[[#This Row],[PHA]],"YYYY")</f>
        <v>2011</v>
      </c>
    </row>
    <row r="1187" spans="2:5" x14ac:dyDescent="0.2">
      <c r="B1187" s="2">
        <v>40586</v>
      </c>
      <c r="C1187" t="s">
        <v>29</v>
      </c>
      <c r="D1187" t="str">
        <f>TEXT(Table1[[#This Row],[PHA]],"mmm")</f>
        <v>Feb</v>
      </c>
      <c r="E1187" t="str">
        <f>TEXT(Table1[[#This Row],[PHA]],"YYYY")</f>
        <v>2011</v>
      </c>
    </row>
    <row r="1188" spans="2:5" x14ac:dyDescent="0.2">
      <c r="B1188" s="2">
        <v>40586</v>
      </c>
      <c r="C1188" t="s">
        <v>45</v>
      </c>
      <c r="D1188" t="str">
        <f>TEXT(Table1[[#This Row],[PHA]],"mmm")</f>
        <v>Feb</v>
      </c>
      <c r="E1188" t="str">
        <f>TEXT(Table1[[#This Row],[PHA]],"YYYY")</f>
        <v>2011</v>
      </c>
    </row>
    <row r="1189" spans="2:5" x14ac:dyDescent="0.2">
      <c r="B1189" s="2">
        <v>40586</v>
      </c>
      <c r="C1189" t="s">
        <v>21</v>
      </c>
      <c r="D1189" t="str">
        <f>TEXT(Table1[[#This Row],[PHA]],"mmm")</f>
        <v>Feb</v>
      </c>
      <c r="E1189" t="str">
        <f>TEXT(Table1[[#This Row],[PHA]],"YYYY")</f>
        <v>2011</v>
      </c>
    </row>
    <row r="1190" spans="2:5" x14ac:dyDescent="0.2">
      <c r="B1190" s="2">
        <v>40586</v>
      </c>
      <c r="C1190" t="s">
        <v>21</v>
      </c>
      <c r="D1190" t="str">
        <f>TEXT(Table1[[#This Row],[PHA]],"mmm")</f>
        <v>Feb</v>
      </c>
      <c r="E1190" t="str">
        <f>TEXT(Table1[[#This Row],[PHA]],"YYYY")</f>
        <v>2011</v>
      </c>
    </row>
    <row r="1191" spans="2:5" x14ac:dyDescent="0.2">
      <c r="B1191" s="2">
        <v>40586</v>
      </c>
      <c r="C1191" t="s">
        <v>21</v>
      </c>
      <c r="D1191" t="str">
        <f>TEXT(Table1[[#This Row],[PHA]],"mmm")</f>
        <v>Feb</v>
      </c>
      <c r="E1191" t="str">
        <f>TEXT(Table1[[#This Row],[PHA]],"YYYY")</f>
        <v>2011</v>
      </c>
    </row>
    <row r="1192" spans="2:5" x14ac:dyDescent="0.2">
      <c r="B1192" s="2">
        <v>40586</v>
      </c>
      <c r="C1192" t="s">
        <v>22</v>
      </c>
      <c r="D1192" t="str">
        <f>TEXT(Table1[[#This Row],[PHA]],"mmm")</f>
        <v>Feb</v>
      </c>
      <c r="E1192" t="str">
        <f>TEXT(Table1[[#This Row],[PHA]],"YYYY")</f>
        <v>2011</v>
      </c>
    </row>
    <row r="1193" spans="2:5" x14ac:dyDescent="0.2">
      <c r="B1193" s="2">
        <v>40586</v>
      </c>
      <c r="C1193" t="s">
        <v>5</v>
      </c>
      <c r="D1193" t="str">
        <f>TEXT(Table1[[#This Row],[PHA]],"mmm")</f>
        <v>Feb</v>
      </c>
      <c r="E1193" t="str">
        <f>TEXT(Table1[[#This Row],[PHA]],"YYYY")</f>
        <v>2011</v>
      </c>
    </row>
    <row r="1194" spans="2:5" x14ac:dyDescent="0.2">
      <c r="B1194" s="2">
        <v>40586</v>
      </c>
      <c r="C1194" t="s">
        <v>5</v>
      </c>
      <c r="D1194" t="str">
        <f>TEXT(Table1[[#This Row],[PHA]],"mmm")</f>
        <v>Feb</v>
      </c>
      <c r="E1194" t="str">
        <f>TEXT(Table1[[#This Row],[PHA]],"YYYY")</f>
        <v>2011</v>
      </c>
    </row>
    <row r="1195" spans="2:5" x14ac:dyDescent="0.2">
      <c r="B1195" s="2">
        <v>40586</v>
      </c>
      <c r="C1195" t="s">
        <v>4</v>
      </c>
      <c r="D1195" t="str">
        <f>TEXT(Table1[[#This Row],[PHA]],"mmm")</f>
        <v>Feb</v>
      </c>
      <c r="E1195" t="str">
        <f>TEXT(Table1[[#This Row],[PHA]],"YYYY")</f>
        <v>2011</v>
      </c>
    </row>
    <row r="1196" spans="2:5" x14ac:dyDescent="0.2">
      <c r="B1196" s="2">
        <v>40588</v>
      </c>
      <c r="C1196" t="s">
        <v>1</v>
      </c>
      <c r="D1196" t="str">
        <f>TEXT(Table1[[#This Row],[PHA]],"mmm")</f>
        <v>Feb</v>
      </c>
      <c r="E1196" t="str">
        <f>TEXT(Table1[[#This Row],[PHA]],"YYYY")</f>
        <v>2011</v>
      </c>
    </row>
    <row r="1197" spans="2:5" x14ac:dyDescent="0.2">
      <c r="B1197" s="2">
        <v>40588</v>
      </c>
      <c r="C1197" t="s">
        <v>5</v>
      </c>
      <c r="D1197" t="str">
        <f>TEXT(Table1[[#This Row],[PHA]],"mmm")</f>
        <v>Feb</v>
      </c>
      <c r="E1197" t="str">
        <f>TEXT(Table1[[#This Row],[PHA]],"YYYY")</f>
        <v>2011</v>
      </c>
    </row>
    <row r="1198" spans="2:5" x14ac:dyDescent="0.2">
      <c r="B1198" s="2">
        <v>40589</v>
      </c>
      <c r="C1198" t="s">
        <v>1</v>
      </c>
      <c r="D1198" t="str">
        <f>TEXT(Table1[[#This Row],[PHA]],"mmm")</f>
        <v>Feb</v>
      </c>
      <c r="E1198" t="str">
        <f>TEXT(Table1[[#This Row],[PHA]],"YYYY")</f>
        <v>2011</v>
      </c>
    </row>
    <row r="1199" spans="2:5" x14ac:dyDescent="0.2">
      <c r="B1199" s="2">
        <v>40589</v>
      </c>
      <c r="C1199" t="s">
        <v>1</v>
      </c>
      <c r="D1199" t="str">
        <f>TEXT(Table1[[#This Row],[PHA]],"mmm")</f>
        <v>Feb</v>
      </c>
      <c r="E1199" t="str">
        <f>TEXT(Table1[[#This Row],[PHA]],"YYYY")</f>
        <v>2011</v>
      </c>
    </row>
    <row r="1200" spans="2:5" x14ac:dyDescent="0.2">
      <c r="B1200" s="2">
        <v>40589</v>
      </c>
      <c r="C1200" t="s">
        <v>1</v>
      </c>
      <c r="D1200" t="str">
        <f>TEXT(Table1[[#This Row],[PHA]],"mmm")</f>
        <v>Feb</v>
      </c>
      <c r="E1200" t="str">
        <f>TEXT(Table1[[#This Row],[PHA]],"YYYY")</f>
        <v>2011</v>
      </c>
    </row>
    <row r="1201" spans="2:5" x14ac:dyDescent="0.2">
      <c r="B1201" s="2">
        <v>40589</v>
      </c>
      <c r="C1201" t="s">
        <v>1</v>
      </c>
      <c r="D1201" t="str">
        <f>TEXT(Table1[[#This Row],[PHA]],"mmm")</f>
        <v>Feb</v>
      </c>
      <c r="E1201" t="str">
        <f>TEXT(Table1[[#This Row],[PHA]],"YYYY")</f>
        <v>2011</v>
      </c>
    </row>
    <row r="1202" spans="2:5" x14ac:dyDescent="0.2">
      <c r="B1202" s="2">
        <v>40589</v>
      </c>
      <c r="C1202" t="s">
        <v>1</v>
      </c>
      <c r="D1202" t="str">
        <f>TEXT(Table1[[#This Row],[PHA]],"mmm")</f>
        <v>Feb</v>
      </c>
      <c r="E1202" t="str">
        <f>TEXT(Table1[[#This Row],[PHA]],"YYYY")</f>
        <v>2011</v>
      </c>
    </row>
    <row r="1203" spans="2:5" x14ac:dyDescent="0.2">
      <c r="B1203" s="2">
        <v>40589</v>
      </c>
      <c r="C1203" t="s">
        <v>5</v>
      </c>
      <c r="D1203" t="str">
        <f>TEXT(Table1[[#This Row],[PHA]],"mmm")</f>
        <v>Feb</v>
      </c>
      <c r="E1203" t="str">
        <f>TEXT(Table1[[#This Row],[PHA]],"YYYY")</f>
        <v>2011</v>
      </c>
    </row>
    <row r="1204" spans="2:5" x14ac:dyDescent="0.2">
      <c r="B1204" s="2">
        <v>40589</v>
      </c>
      <c r="C1204" t="s">
        <v>5</v>
      </c>
      <c r="D1204" t="str">
        <f>TEXT(Table1[[#This Row],[PHA]],"mmm")</f>
        <v>Feb</v>
      </c>
      <c r="E1204" t="str">
        <f>TEXT(Table1[[#This Row],[PHA]],"YYYY")</f>
        <v>2011</v>
      </c>
    </row>
    <row r="1205" spans="2:5" x14ac:dyDescent="0.2">
      <c r="B1205" s="2">
        <v>40589</v>
      </c>
      <c r="C1205" t="s">
        <v>5</v>
      </c>
      <c r="D1205" t="str">
        <f>TEXT(Table1[[#This Row],[PHA]],"mmm")</f>
        <v>Feb</v>
      </c>
      <c r="E1205" t="str">
        <f>TEXT(Table1[[#This Row],[PHA]],"YYYY")</f>
        <v>2011</v>
      </c>
    </row>
    <row r="1206" spans="2:5" x14ac:dyDescent="0.2">
      <c r="B1206" s="2">
        <v>40590</v>
      </c>
      <c r="C1206" t="s">
        <v>1</v>
      </c>
      <c r="D1206" t="str">
        <f>TEXT(Table1[[#This Row],[PHA]],"mmm")</f>
        <v>Feb</v>
      </c>
      <c r="E1206" t="str">
        <f>TEXT(Table1[[#This Row],[PHA]],"YYYY")</f>
        <v>2011</v>
      </c>
    </row>
    <row r="1207" spans="2:5" x14ac:dyDescent="0.2">
      <c r="B1207" s="2">
        <v>40590</v>
      </c>
      <c r="C1207" t="s">
        <v>5</v>
      </c>
      <c r="D1207" t="str">
        <f>TEXT(Table1[[#This Row],[PHA]],"mmm")</f>
        <v>Feb</v>
      </c>
      <c r="E1207" t="str">
        <f>TEXT(Table1[[#This Row],[PHA]],"YYYY")</f>
        <v>2011</v>
      </c>
    </row>
    <row r="1208" spans="2:5" x14ac:dyDescent="0.2">
      <c r="B1208" s="2">
        <v>40590</v>
      </c>
      <c r="C1208" t="s">
        <v>5</v>
      </c>
      <c r="D1208" t="str">
        <f>TEXT(Table1[[#This Row],[PHA]],"mmm")</f>
        <v>Feb</v>
      </c>
      <c r="E1208" t="str">
        <f>TEXT(Table1[[#This Row],[PHA]],"YYYY")</f>
        <v>2011</v>
      </c>
    </row>
    <row r="1209" spans="2:5" x14ac:dyDescent="0.2">
      <c r="B1209" s="2">
        <v>40590</v>
      </c>
      <c r="C1209" t="s">
        <v>5</v>
      </c>
      <c r="D1209" t="str">
        <f>TEXT(Table1[[#This Row],[PHA]],"mmm")</f>
        <v>Feb</v>
      </c>
      <c r="E1209" t="str">
        <f>TEXT(Table1[[#This Row],[PHA]],"YYYY")</f>
        <v>2011</v>
      </c>
    </row>
    <row r="1210" spans="2:5" x14ac:dyDescent="0.2">
      <c r="B1210" s="2">
        <v>40590</v>
      </c>
      <c r="C1210" t="s">
        <v>5</v>
      </c>
      <c r="D1210" t="str">
        <f>TEXT(Table1[[#This Row],[PHA]],"mmm")</f>
        <v>Feb</v>
      </c>
      <c r="E1210" t="str">
        <f>TEXT(Table1[[#This Row],[PHA]],"YYYY")</f>
        <v>2011</v>
      </c>
    </row>
    <row r="1211" spans="2:5" x14ac:dyDescent="0.2">
      <c r="B1211" s="2">
        <v>40590</v>
      </c>
      <c r="C1211" t="s">
        <v>5</v>
      </c>
      <c r="D1211" t="str">
        <f>TEXT(Table1[[#This Row],[PHA]],"mmm")</f>
        <v>Feb</v>
      </c>
      <c r="E1211" t="str">
        <f>TEXT(Table1[[#This Row],[PHA]],"YYYY")</f>
        <v>2011</v>
      </c>
    </row>
    <row r="1212" spans="2:5" x14ac:dyDescent="0.2">
      <c r="B1212" s="2">
        <v>40590</v>
      </c>
      <c r="C1212" t="s">
        <v>5</v>
      </c>
      <c r="D1212" t="str">
        <f>TEXT(Table1[[#This Row],[PHA]],"mmm")</f>
        <v>Feb</v>
      </c>
      <c r="E1212" t="str">
        <f>TEXT(Table1[[#This Row],[PHA]],"YYYY")</f>
        <v>2011</v>
      </c>
    </row>
    <row r="1213" spans="2:5" x14ac:dyDescent="0.2">
      <c r="B1213" s="2">
        <v>40596</v>
      </c>
      <c r="C1213" t="s">
        <v>38</v>
      </c>
      <c r="D1213" t="str">
        <f>TEXT(Table1[[#This Row],[PHA]],"mmm")</f>
        <v>Feb</v>
      </c>
      <c r="E1213" t="str">
        <f>TEXT(Table1[[#This Row],[PHA]],"YYYY")</f>
        <v>2011</v>
      </c>
    </row>
    <row r="1214" spans="2:5" x14ac:dyDescent="0.2">
      <c r="B1214" s="2">
        <v>40596</v>
      </c>
      <c r="C1214" t="s">
        <v>45</v>
      </c>
      <c r="D1214" t="str">
        <f>TEXT(Table1[[#This Row],[PHA]],"mmm")</f>
        <v>Feb</v>
      </c>
      <c r="E1214" t="str">
        <f>TEXT(Table1[[#This Row],[PHA]],"YYYY")</f>
        <v>2011</v>
      </c>
    </row>
    <row r="1215" spans="2:5" x14ac:dyDescent="0.2">
      <c r="B1215" s="2">
        <v>40596</v>
      </c>
      <c r="C1215" t="s">
        <v>45</v>
      </c>
      <c r="D1215" t="str">
        <f>TEXT(Table1[[#This Row],[PHA]],"mmm")</f>
        <v>Feb</v>
      </c>
      <c r="E1215" t="str">
        <f>TEXT(Table1[[#This Row],[PHA]],"YYYY")</f>
        <v>2011</v>
      </c>
    </row>
    <row r="1216" spans="2:5" x14ac:dyDescent="0.2">
      <c r="B1216" s="2">
        <v>40596</v>
      </c>
      <c r="C1216" t="s">
        <v>45</v>
      </c>
      <c r="D1216" t="str">
        <f>TEXT(Table1[[#This Row],[PHA]],"mmm")</f>
        <v>Feb</v>
      </c>
      <c r="E1216" t="str">
        <f>TEXT(Table1[[#This Row],[PHA]],"YYYY")</f>
        <v>2011</v>
      </c>
    </row>
    <row r="1217" spans="2:5" x14ac:dyDescent="0.2">
      <c r="B1217" s="2">
        <v>40596</v>
      </c>
      <c r="C1217" t="s">
        <v>45</v>
      </c>
      <c r="D1217" t="str">
        <f>TEXT(Table1[[#This Row],[PHA]],"mmm")</f>
        <v>Feb</v>
      </c>
      <c r="E1217" t="str">
        <f>TEXT(Table1[[#This Row],[PHA]],"YYYY")</f>
        <v>2011</v>
      </c>
    </row>
    <row r="1218" spans="2:5" x14ac:dyDescent="0.2">
      <c r="B1218" s="2">
        <v>40596</v>
      </c>
      <c r="C1218" t="s">
        <v>21</v>
      </c>
      <c r="D1218" t="str">
        <f>TEXT(Table1[[#This Row],[PHA]],"mmm")</f>
        <v>Feb</v>
      </c>
      <c r="E1218" t="str">
        <f>TEXT(Table1[[#This Row],[PHA]],"YYYY")</f>
        <v>2011</v>
      </c>
    </row>
    <row r="1219" spans="2:5" x14ac:dyDescent="0.2">
      <c r="B1219" s="2">
        <v>40596</v>
      </c>
      <c r="C1219" t="s">
        <v>4</v>
      </c>
      <c r="D1219" t="str">
        <f>TEXT(Table1[[#This Row],[PHA]],"mmm")</f>
        <v>Feb</v>
      </c>
      <c r="E1219" t="str">
        <f>TEXT(Table1[[#This Row],[PHA]],"YYYY")</f>
        <v>2011</v>
      </c>
    </row>
    <row r="1220" spans="2:5" x14ac:dyDescent="0.2">
      <c r="B1220" s="2">
        <v>40597</v>
      </c>
      <c r="C1220" t="s">
        <v>6</v>
      </c>
      <c r="D1220" t="str">
        <f>TEXT(Table1[[#This Row],[PHA]],"mmm")</f>
        <v>Feb</v>
      </c>
      <c r="E1220" t="str">
        <f>TEXT(Table1[[#This Row],[PHA]],"YYYY")</f>
        <v>2011</v>
      </c>
    </row>
    <row r="1221" spans="2:5" x14ac:dyDescent="0.2">
      <c r="B1221" s="2">
        <v>40603</v>
      </c>
      <c r="C1221" t="s">
        <v>5</v>
      </c>
      <c r="D1221" t="str">
        <f>TEXT(Table1[[#This Row],[PHA]],"mmm")</f>
        <v>Mar</v>
      </c>
      <c r="E1221" t="str">
        <f>TEXT(Table1[[#This Row],[PHA]],"YYYY")</f>
        <v>2011</v>
      </c>
    </row>
    <row r="1222" spans="2:5" x14ac:dyDescent="0.2">
      <c r="B1222" s="2">
        <v>40606</v>
      </c>
      <c r="C1222" t="s">
        <v>1</v>
      </c>
      <c r="D1222" t="str">
        <f>TEXT(Table1[[#This Row],[PHA]],"mmm")</f>
        <v>Mar</v>
      </c>
      <c r="E1222" t="str">
        <f>TEXT(Table1[[#This Row],[PHA]],"YYYY")</f>
        <v>2011</v>
      </c>
    </row>
    <row r="1223" spans="2:5" x14ac:dyDescent="0.2">
      <c r="B1223" s="2">
        <v>40609</v>
      </c>
      <c r="C1223" t="s">
        <v>33</v>
      </c>
      <c r="D1223" t="str">
        <f>TEXT(Table1[[#This Row],[PHA]],"mmm")</f>
        <v>Mar</v>
      </c>
      <c r="E1223" t="str">
        <f>TEXT(Table1[[#This Row],[PHA]],"YYYY")</f>
        <v>2011</v>
      </c>
    </row>
    <row r="1224" spans="2:5" x14ac:dyDescent="0.2">
      <c r="B1224" s="2">
        <v>40610</v>
      </c>
      <c r="C1224" t="s">
        <v>36</v>
      </c>
      <c r="D1224" t="str">
        <f>TEXT(Table1[[#This Row],[PHA]],"mmm")</f>
        <v>Mar</v>
      </c>
      <c r="E1224" t="str">
        <f>TEXT(Table1[[#This Row],[PHA]],"YYYY")</f>
        <v>2011</v>
      </c>
    </row>
    <row r="1225" spans="2:5" x14ac:dyDescent="0.2">
      <c r="B1225" s="2" t="s">
        <v>75</v>
      </c>
      <c r="C1225" t="s">
        <v>17</v>
      </c>
      <c r="D1225" t="str">
        <f>TEXT(Table1[[#This Row],[PHA]],"mmm")</f>
        <v>No Record</v>
      </c>
      <c r="E1225" t="str">
        <f>TEXT(Table1[[#This Row],[PHA]],"YYYY")</f>
        <v>No Record</v>
      </c>
    </row>
    <row r="1226" spans="2:5" x14ac:dyDescent="0.2">
      <c r="B1226" s="2" t="s">
        <v>75</v>
      </c>
      <c r="C1226" t="s">
        <v>36</v>
      </c>
      <c r="D1226" t="str">
        <f>TEXT(Table1[[#This Row],[PHA]],"mmm")</f>
        <v>No Record</v>
      </c>
      <c r="E1226" t="str">
        <f>TEXT(Table1[[#This Row],[PHA]],"YYYY")</f>
        <v>No Record</v>
      </c>
    </row>
    <row r="1227" spans="2:5" x14ac:dyDescent="0.2">
      <c r="B1227" s="2" t="s">
        <v>75</v>
      </c>
      <c r="C1227" t="s">
        <v>36</v>
      </c>
      <c r="D1227" t="str">
        <f>TEXT(Table1[[#This Row],[PHA]],"mmm")</f>
        <v>No Record</v>
      </c>
      <c r="E1227" t="str">
        <f>TEXT(Table1[[#This Row],[PHA]],"YYYY")</f>
        <v>No Record</v>
      </c>
    </row>
    <row r="1228" spans="2:5" x14ac:dyDescent="0.2">
      <c r="B1228" s="2" t="s">
        <v>75</v>
      </c>
      <c r="C1228" t="s">
        <v>36</v>
      </c>
      <c r="D1228" t="str">
        <f>TEXT(Table1[[#This Row],[PHA]],"mmm")</f>
        <v>No Record</v>
      </c>
      <c r="E1228" t="str">
        <f>TEXT(Table1[[#This Row],[PHA]],"YYYY")</f>
        <v>No Record</v>
      </c>
    </row>
    <row r="1229" spans="2:5" x14ac:dyDescent="0.2">
      <c r="B1229" s="2" t="s">
        <v>75</v>
      </c>
      <c r="C1229" t="s">
        <v>36</v>
      </c>
      <c r="D1229" t="str">
        <f>TEXT(Table1[[#This Row],[PHA]],"mmm")</f>
        <v>No Record</v>
      </c>
      <c r="E1229" t="str">
        <f>TEXT(Table1[[#This Row],[PHA]],"YYYY")</f>
        <v>No Record</v>
      </c>
    </row>
    <row r="1230" spans="2:5" x14ac:dyDescent="0.2">
      <c r="B1230" s="2" t="s">
        <v>75</v>
      </c>
      <c r="C1230" t="s">
        <v>36</v>
      </c>
      <c r="D1230" t="str">
        <f>TEXT(Table1[[#This Row],[PHA]],"mmm")</f>
        <v>No Record</v>
      </c>
      <c r="E1230" t="str">
        <f>TEXT(Table1[[#This Row],[PHA]],"YYYY")</f>
        <v>No Record</v>
      </c>
    </row>
    <row r="1231" spans="2:5" x14ac:dyDescent="0.2">
      <c r="B1231" s="2" t="s">
        <v>75</v>
      </c>
      <c r="C1231" t="s">
        <v>36</v>
      </c>
      <c r="D1231" t="str">
        <f>TEXT(Table1[[#This Row],[PHA]],"mmm")</f>
        <v>No Record</v>
      </c>
      <c r="E1231" t="str">
        <f>TEXT(Table1[[#This Row],[PHA]],"YYYY")</f>
        <v>No Record</v>
      </c>
    </row>
    <row r="1232" spans="2:5" x14ac:dyDescent="0.2">
      <c r="B1232" s="2" t="s">
        <v>75</v>
      </c>
      <c r="C1232" t="s">
        <v>36</v>
      </c>
      <c r="D1232" t="str">
        <f>TEXT(Table1[[#This Row],[PHA]],"mmm")</f>
        <v>No Record</v>
      </c>
      <c r="E1232" t="str">
        <f>TEXT(Table1[[#This Row],[PHA]],"YYYY")</f>
        <v>No Record</v>
      </c>
    </row>
    <row r="1233" spans="2:5" x14ac:dyDescent="0.2">
      <c r="B1233" s="2" t="s">
        <v>75</v>
      </c>
      <c r="C1233" t="s">
        <v>36</v>
      </c>
      <c r="D1233" t="str">
        <f>TEXT(Table1[[#This Row],[PHA]],"mmm")</f>
        <v>No Record</v>
      </c>
      <c r="E1233" t="str">
        <f>TEXT(Table1[[#This Row],[PHA]],"YYYY")</f>
        <v>No Record</v>
      </c>
    </row>
    <row r="1234" spans="2:5" x14ac:dyDescent="0.2">
      <c r="B1234" s="2" t="s">
        <v>75</v>
      </c>
      <c r="C1234" t="s">
        <v>36</v>
      </c>
      <c r="D1234" t="str">
        <f>TEXT(Table1[[#This Row],[PHA]],"mmm")</f>
        <v>No Record</v>
      </c>
      <c r="E1234" t="str">
        <f>TEXT(Table1[[#This Row],[PHA]],"YYYY")</f>
        <v>No Record</v>
      </c>
    </row>
    <row r="1235" spans="2:5" x14ac:dyDescent="0.2">
      <c r="B1235" s="2" t="s">
        <v>75</v>
      </c>
      <c r="C1235" t="s">
        <v>36</v>
      </c>
      <c r="D1235" t="str">
        <f>TEXT(Table1[[#This Row],[PHA]],"mmm")</f>
        <v>No Record</v>
      </c>
      <c r="E1235" t="str">
        <f>TEXT(Table1[[#This Row],[PHA]],"YYYY")</f>
        <v>No Record</v>
      </c>
    </row>
    <row r="1236" spans="2:5" x14ac:dyDescent="0.2">
      <c r="B1236" s="2" t="s">
        <v>75</v>
      </c>
      <c r="C1236" t="s">
        <v>36</v>
      </c>
      <c r="D1236" t="str">
        <f>TEXT(Table1[[#This Row],[PHA]],"mmm")</f>
        <v>No Record</v>
      </c>
      <c r="E1236" t="str">
        <f>TEXT(Table1[[#This Row],[PHA]],"YYYY")</f>
        <v>No Record</v>
      </c>
    </row>
    <row r="1237" spans="2:5" x14ac:dyDescent="0.2">
      <c r="B1237" s="2" t="s">
        <v>75</v>
      </c>
      <c r="C1237" t="s">
        <v>36</v>
      </c>
      <c r="D1237" t="str">
        <f>TEXT(Table1[[#This Row],[PHA]],"mmm")</f>
        <v>No Record</v>
      </c>
      <c r="E1237" t="str">
        <f>TEXT(Table1[[#This Row],[PHA]],"YYYY")</f>
        <v>No Record</v>
      </c>
    </row>
    <row r="1238" spans="2:5" x14ac:dyDescent="0.2">
      <c r="B1238" s="2" t="s">
        <v>75</v>
      </c>
      <c r="C1238" t="s">
        <v>36</v>
      </c>
      <c r="D1238" t="str">
        <f>TEXT(Table1[[#This Row],[PHA]],"mmm")</f>
        <v>No Record</v>
      </c>
      <c r="E1238" t="str">
        <f>TEXT(Table1[[#This Row],[PHA]],"YYYY")</f>
        <v>No Record</v>
      </c>
    </row>
    <row r="1239" spans="2:5" x14ac:dyDescent="0.2">
      <c r="B1239" s="2" t="s">
        <v>75</v>
      </c>
      <c r="C1239" t="s">
        <v>36</v>
      </c>
      <c r="D1239" t="str">
        <f>TEXT(Table1[[#This Row],[PHA]],"mmm")</f>
        <v>No Record</v>
      </c>
      <c r="E1239" t="str">
        <f>TEXT(Table1[[#This Row],[PHA]],"YYYY")</f>
        <v>No Record</v>
      </c>
    </row>
    <row r="1240" spans="2:5" x14ac:dyDescent="0.2">
      <c r="B1240" s="2" t="s">
        <v>75</v>
      </c>
      <c r="C1240" t="s">
        <v>13</v>
      </c>
      <c r="D1240" t="str">
        <f>TEXT(Table1[[#This Row],[PHA]],"mmm")</f>
        <v>No Record</v>
      </c>
      <c r="E1240" t="str">
        <f>TEXT(Table1[[#This Row],[PHA]],"YYYY")</f>
        <v>No Record</v>
      </c>
    </row>
    <row r="1241" spans="2:5" x14ac:dyDescent="0.2">
      <c r="B1241" s="2" t="s">
        <v>75</v>
      </c>
      <c r="C1241" t="s">
        <v>46</v>
      </c>
      <c r="D1241" t="str">
        <f>TEXT(Table1[[#This Row],[PHA]],"mmm")</f>
        <v>No Record</v>
      </c>
      <c r="E1241" t="str">
        <f>TEXT(Table1[[#This Row],[PHA]],"YYYY")</f>
        <v>No Record</v>
      </c>
    </row>
    <row r="1242" spans="2:5" x14ac:dyDescent="0.2">
      <c r="B1242" s="2" t="s">
        <v>75</v>
      </c>
      <c r="C1242" t="s">
        <v>46</v>
      </c>
      <c r="D1242" t="str">
        <f>TEXT(Table1[[#This Row],[PHA]],"mmm")</f>
        <v>No Record</v>
      </c>
      <c r="E1242" t="str">
        <f>TEXT(Table1[[#This Row],[PHA]],"YYYY")</f>
        <v>No Record</v>
      </c>
    </row>
    <row r="1243" spans="2:5" x14ac:dyDescent="0.2">
      <c r="B1243" s="2" t="s">
        <v>75</v>
      </c>
      <c r="C1243" t="s">
        <v>46</v>
      </c>
      <c r="D1243" t="str">
        <f>TEXT(Table1[[#This Row],[PHA]],"mmm")</f>
        <v>No Record</v>
      </c>
      <c r="E1243" t="str">
        <f>TEXT(Table1[[#This Row],[PHA]],"YYYY")</f>
        <v>No Record</v>
      </c>
    </row>
    <row r="1244" spans="2:5" x14ac:dyDescent="0.2">
      <c r="B1244" s="2" t="s">
        <v>75</v>
      </c>
      <c r="C1244" t="s">
        <v>38</v>
      </c>
      <c r="D1244" t="str">
        <f>TEXT(Table1[[#This Row],[PHA]],"mmm")</f>
        <v>No Record</v>
      </c>
      <c r="E1244" t="str">
        <f>TEXT(Table1[[#This Row],[PHA]],"YYYY")</f>
        <v>No Record</v>
      </c>
    </row>
    <row r="1245" spans="2:5" x14ac:dyDescent="0.2">
      <c r="B1245" s="2" t="s">
        <v>75</v>
      </c>
      <c r="C1245" t="s">
        <v>29</v>
      </c>
      <c r="D1245" t="str">
        <f>TEXT(Table1[[#This Row],[PHA]],"mmm")</f>
        <v>No Record</v>
      </c>
      <c r="E1245" t="str">
        <f>TEXT(Table1[[#This Row],[PHA]],"YYYY")</f>
        <v>No Record</v>
      </c>
    </row>
    <row r="1246" spans="2:5" x14ac:dyDescent="0.2">
      <c r="B1246" s="2" t="s">
        <v>75</v>
      </c>
      <c r="C1246" t="s">
        <v>29</v>
      </c>
      <c r="D1246" t="str">
        <f>TEXT(Table1[[#This Row],[PHA]],"mmm")</f>
        <v>No Record</v>
      </c>
      <c r="E1246" t="str">
        <f>TEXT(Table1[[#This Row],[PHA]],"YYYY")</f>
        <v>No Record</v>
      </c>
    </row>
    <row r="1247" spans="2:5" x14ac:dyDescent="0.2">
      <c r="B1247" s="2" t="s">
        <v>75</v>
      </c>
      <c r="C1247" t="s">
        <v>29</v>
      </c>
      <c r="D1247" t="str">
        <f>TEXT(Table1[[#This Row],[PHA]],"mmm")</f>
        <v>No Record</v>
      </c>
      <c r="E1247" t="str">
        <f>TEXT(Table1[[#This Row],[PHA]],"YYYY")</f>
        <v>No Record</v>
      </c>
    </row>
    <row r="1248" spans="2:5" x14ac:dyDescent="0.2">
      <c r="B1248" s="2" t="s">
        <v>75</v>
      </c>
      <c r="C1248" t="s">
        <v>29</v>
      </c>
      <c r="D1248" t="str">
        <f>TEXT(Table1[[#This Row],[PHA]],"mmm")</f>
        <v>No Record</v>
      </c>
      <c r="E1248" t="str">
        <f>TEXT(Table1[[#This Row],[PHA]],"YYYY")</f>
        <v>No Record</v>
      </c>
    </row>
    <row r="1249" spans="2:5" x14ac:dyDescent="0.2">
      <c r="B1249" s="2" t="s">
        <v>75</v>
      </c>
      <c r="C1249" t="s">
        <v>29</v>
      </c>
      <c r="D1249" t="str">
        <f>TEXT(Table1[[#This Row],[PHA]],"mmm")</f>
        <v>No Record</v>
      </c>
      <c r="E1249" t="str">
        <f>TEXT(Table1[[#This Row],[PHA]],"YYYY")</f>
        <v>No Record</v>
      </c>
    </row>
    <row r="1250" spans="2:5" x14ac:dyDescent="0.2">
      <c r="B1250" s="2" t="s">
        <v>75</v>
      </c>
      <c r="C1250" t="s">
        <v>29</v>
      </c>
      <c r="D1250" t="str">
        <f>TEXT(Table1[[#This Row],[PHA]],"mmm")</f>
        <v>No Record</v>
      </c>
      <c r="E1250" t="str">
        <f>TEXT(Table1[[#This Row],[PHA]],"YYYY")</f>
        <v>No Record</v>
      </c>
    </row>
    <row r="1251" spans="2:5" x14ac:dyDescent="0.2">
      <c r="B1251" s="2" t="s">
        <v>75</v>
      </c>
      <c r="C1251" t="s">
        <v>29</v>
      </c>
      <c r="D1251" t="str">
        <f>TEXT(Table1[[#This Row],[PHA]],"mmm")</f>
        <v>No Record</v>
      </c>
      <c r="E1251" t="str">
        <f>TEXT(Table1[[#This Row],[PHA]],"YYYY")</f>
        <v>No Record</v>
      </c>
    </row>
    <row r="1252" spans="2:5" x14ac:dyDescent="0.2">
      <c r="B1252" s="2" t="s">
        <v>75</v>
      </c>
      <c r="C1252" t="s">
        <v>29</v>
      </c>
      <c r="D1252" t="str">
        <f>TEXT(Table1[[#This Row],[PHA]],"mmm")</f>
        <v>No Record</v>
      </c>
      <c r="E1252" t="str">
        <f>TEXT(Table1[[#This Row],[PHA]],"YYYY")</f>
        <v>No Record</v>
      </c>
    </row>
    <row r="1253" spans="2:5" x14ac:dyDescent="0.2">
      <c r="B1253" s="2" t="s">
        <v>75</v>
      </c>
      <c r="C1253" t="s">
        <v>29</v>
      </c>
      <c r="D1253" t="str">
        <f>TEXT(Table1[[#This Row],[PHA]],"mmm")</f>
        <v>No Record</v>
      </c>
      <c r="E1253" t="str">
        <f>TEXT(Table1[[#This Row],[PHA]],"YYYY")</f>
        <v>No Record</v>
      </c>
    </row>
    <row r="1254" spans="2:5" x14ac:dyDescent="0.2">
      <c r="B1254" s="2" t="s">
        <v>75</v>
      </c>
      <c r="C1254" t="s">
        <v>29</v>
      </c>
      <c r="D1254" t="str">
        <f>TEXT(Table1[[#This Row],[PHA]],"mmm")</f>
        <v>No Record</v>
      </c>
      <c r="E1254" t="str">
        <f>TEXT(Table1[[#This Row],[PHA]],"YYYY")</f>
        <v>No Record</v>
      </c>
    </row>
    <row r="1255" spans="2:5" x14ac:dyDescent="0.2">
      <c r="B1255" s="2" t="s">
        <v>75</v>
      </c>
      <c r="C1255" t="s">
        <v>29</v>
      </c>
      <c r="D1255" t="str">
        <f>TEXT(Table1[[#This Row],[PHA]],"mmm")</f>
        <v>No Record</v>
      </c>
      <c r="E1255" t="str">
        <f>TEXT(Table1[[#This Row],[PHA]],"YYYY")</f>
        <v>No Record</v>
      </c>
    </row>
    <row r="1256" spans="2:5" x14ac:dyDescent="0.2">
      <c r="B1256" s="2" t="s">
        <v>75</v>
      </c>
      <c r="C1256" t="s">
        <v>29</v>
      </c>
      <c r="D1256" t="str">
        <f>TEXT(Table1[[#This Row],[PHA]],"mmm")</f>
        <v>No Record</v>
      </c>
      <c r="E1256" t="str">
        <f>TEXT(Table1[[#This Row],[PHA]],"YYYY")</f>
        <v>No Record</v>
      </c>
    </row>
    <row r="1257" spans="2:5" x14ac:dyDescent="0.2">
      <c r="B1257" s="2" t="s">
        <v>75</v>
      </c>
      <c r="C1257" t="s">
        <v>29</v>
      </c>
      <c r="D1257" t="str">
        <f>TEXT(Table1[[#This Row],[PHA]],"mmm")</f>
        <v>No Record</v>
      </c>
      <c r="E1257" t="str">
        <f>TEXT(Table1[[#This Row],[PHA]],"YYYY")</f>
        <v>No Record</v>
      </c>
    </row>
    <row r="1258" spans="2:5" x14ac:dyDescent="0.2">
      <c r="B1258" s="2" t="s">
        <v>75</v>
      </c>
      <c r="C1258" t="s">
        <v>29</v>
      </c>
      <c r="D1258" t="str">
        <f>TEXT(Table1[[#This Row],[PHA]],"mmm")</f>
        <v>No Record</v>
      </c>
      <c r="E1258" t="str">
        <f>TEXT(Table1[[#This Row],[PHA]],"YYYY")</f>
        <v>No Record</v>
      </c>
    </row>
    <row r="1259" spans="2:5" x14ac:dyDescent="0.2">
      <c r="B1259" s="2" t="s">
        <v>75</v>
      </c>
      <c r="C1259" t="s">
        <v>29</v>
      </c>
      <c r="D1259" t="str">
        <f>TEXT(Table1[[#This Row],[PHA]],"mmm")</f>
        <v>No Record</v>
      </c>
      <c r="E1259" t="str">
        <f>TEXT(Table1[[#This Row],[PHA]],"YYYY")</f>
        <v>No Record</v>
      </c>
    </row>
    <row r="1260" spans="2:5" x14ac:dyDescent="0.2">
      <c r="B1260" s="2" t="s">
        <v>75</v>
      </c>
      <c r="C1260" t="s">
        <v>29</v>
      </c>
      <c r="D1260" t="str">
        <f>TEXT(Table1[[#This Row],[PHA]],"mmm")</f>
        <v>No Record</v>
      </c>
      <c r="E1260" t="str">
        <f>TEXT(Table1[[#This Row],[PHA]],"YYYY")</f>
        <v>No Record</v>
      </c>
    </row>
    <row r="1261" spans="2:5" x14ac:dyDescent="0.2">
      <c r="B1261" s="2" t="s">
        <v>75</v>
      </c>
      <c r="C1261" t="s">
        <v>29</v>
      </c>
      <c r="D1261" t="str">
        <f>TEXT(Table1[[#This Row],[PHA]],"mmm")</f>
        <v>No Record</v>
      </c>
      <c r="E1261" t="str">
        <f>TEXT(Table1[[#This Row],[PHA]],"YYYY")</f>
        <v>No Record</v>
      </c>
    </row>
    <row r="1262" spans="2:5" x14ac:dyDescent="0.2">
      <c r="B1262" s="2" t="s">
        <v>75</v>
      </c>
      <c r="C1262" t="s">
        <v>29</v>
      </c>
      <c r="D1262" t="str">
        <f>TEXT(Table1[[#This Row],[PHA]],"mmm")</f>
        <v>No Record</v>
      </c>
      <c r="E1262" t="str">
        <f>TEXT(Table1[[#This Row],[PHA]],"YYYY")</f>
        <v>No Record</v>
      </c>
    </row>
    <row r="1263" spans="2:5" x14ac:dyDescent="0.2">
      <c r="B1263" s="2" t="s">
        <v>75</v>
      </c>
      <c r="C1263" t="s">
        <v>29</v>
      </c>
      <c r="D1263" t="str">
        <f>TEXT(Table1[[#This Row],[PHA]],"mmm")</f>
        <v>No Record</v>
      </c>
      <c r="E1263" t="str">
        <f>TEXT(Table1[[#This Row],[PHA]],"YYYY")</f>
        <v>No Record</v>
      </c>
    </row>
    <row r="1264" spans="2:5" x14ac:dyDescent="0.2">
      <c r="B1264" s="2" t="s">
        <v>75</v>
      </c>
      <c r="C1264" t="s">
        <v>29</v>
      </c>
      <c r="D1264" t="str">
        <f>TEXT(Table1[[#This Row],[PHA]],"mmm")</f>
        <v>No Record</v>
      </c>
      <c r="E1264" t="str">
        <f>TEXT(Table1[[#This Row],[PHA]],"YYYY")</f>
        <v>No Record</v>
      </c>
    </row>
    <row r="1265" spans="2:5" x14ac:dyDescent="0.2">
      <c r="B1265" s="2" t="s">
        <v>75</v>
      </c>
      <c r="C1265" t="s">
        <v>29</v>
      </c>
      <c r="D1265" t="str">
        <f>TEXT(Table1[[#This Row],[PHA]],"mmm")</f>
        <v>No Record</v>
      </c>
      <c r="E1265" t="str">
        <f>TEXT(Table1[[#This Row],[PHA]],"YYYY")</f>
        <v>No Record</v>
      </c>
    </row>
    <row r="1266" spans="2:5" x14ac:dyDescent="0.2">
      <c r="B1266" s="2" t="s">
        <v>75</v>
      </c>
      <c r="C1266" t="s">
        <v>29</v>
      </c>
      <c r="D1266" t="str">
        <f>TEXT(Table1[[#This Row],[PHA]],"mmm")</f>
        <v>No Record</v>
      </c>
      <c r="E1266" t="str">
        <f>TEXT(Table1[[#This Row],[PHA]],"YYYY")</f>
        <v>No Record</v>
      </c>
    </row>
    <row r="1267" spans="2:5" x14ac:dyDescent="0.2">
      <c r="B1267" s="2" t="s">
        <v>75</v>
      </c>
      <c r="C1267" t="s">
        <v>29</v>
      </c>
      <c r="D1267" t="str">
        <f>TEXT(Table1[[#This Row],[PHA]],"mmm")</f>
        <v>No Record</v>
      </c>
      <c r="E1267" t="str">
        <f>TEXT(Table1[[#This Row],[PHA]],"YYYY")</f>
        <v>No Record</v>
      </c>
    </row>
    <row r="1268" spans="2:5" x14ac:dyDescent="0.2">
      <c r="B1268" s="2" t="s">
        <v>75</v>
      </c>
      <c r="C1268" t="s">
        <v>29</v>
      </c>
      <c r="D1268" t="str">
        <f>TEXT(Table1[[#This Row],[PHA]],"mmm")</f>
        <v>No Record</v>
      </c>
      <c r="E1268" t="str">
        <f>TEXT(Table1[[#This Row],[PHA]],"YYYY")</f>
        <v>No Record</v>
      </c>
    </row>
    <row r="1269" spans="2:5" x14ac:dyDescent="0.2">
      <c r="B1269" s="2" t="s">
        <v>75</v>
      </c>
      <c r="C1269" t="s">
        <v>29</v>
      </c>
      <c r="D1269" t="str">
        <f>TEXT(Table1[[#This Row],[PHA]],"mmm")</f>
        <v>No Record</v>
      </c>
      <c r="E1269" t="str">
        <f>TEXT(Table1[[#This Row],[PHA]],"YYYY")</f>
        <v>No Record</v>
      </c>
    </row>
    <row r="1270" spans="2:5" x14ac:dyDescent="0.2">
      <c r="B1270" s="2" t="s">
        <v>75</v>
      </c>
      <c r="C1270" t="s">
        <v>29</v>
      </c>
      <c r="D1270" t="str">
        <f>TEXT(Table1[[#This Row],[PHA]],"mmm")</f>
        <v>No Record</v>
      </c>
      <c r="E1270" t="str">
        <f>TEXT(Table1[[#This Row],[PHA]],"YYYY")</f>
        <v>No Record</v>
      </c>
    </row>
    <row r="1271" spans="2:5" x14ac:dyDescent="0.2">
      <c r="B1271" s="2" t="s">
        <v>75</v>
      </c>
      <c r="C1271" t="s">
        <v>29</v>
      </c>
      <c r="D1271" t="str">
        <f>TEXT(Table1[[#This Row],[PHA]],"mmm")</f>
        <v>No Record</v>
      </c>
      <c r="E1271" t="str">
        <f>TEXT(Table1[[#This Row],[PHA]],"YYYY")</f>
        <v>No Record</v>
      </c>
    </row>
    <row r="1272" spans="2:5" x14ac:dyDescent="0.2">
      <c r="B1272" s="2" t="s">
        <v>75</v>
      </c>
      <c r="C1272" t="s">
        <v>29</v>
      </c>
      <c r="D1272" t="str">
        <f>TEXT(Table1[[#This Row],[PHA]],"mmm")</f>
        <v>No Record</v>
      </c>
      <c r="E1272" t="str">
        <f>TEXT(Table1[[#This Row],[PHA]],"YYYY")</f>
        <v>No Record</v>
      </c>
    </row>
    <row r="1273" spans="2:5" x14ac:dyDescent="0.2">
      <c r="B1273" s="2" t="s">
        <v>75</v>
      </c>
      <c r="C1273" t="s">
        <v>29</v>
      </c>
      <c r="D1273" t="str">
        <f>TEXT(Table1[[#This Row],[PHA]],"mmm")</f>
        <v>No Record</v>
      </c>
      <c r="E1273" t="str">
        <f>TEXT(Table1[[#This Row],[PHA]],"YYYY")</f>
        <v>No Record</v>
      </c>
    </row>
    <row r="1274" spans="2:5" x14ac:dyDescent="0.2">
      <c r="B1274" s="2" t="s">
        <v>75</v>
      </c>
      <c r="C1274" t="s">
        <v>29</v>
      </c>
      <c r="D1274" t="str">
        <f>TEXT(Table1[[#This Row],[PHA]],"mmm")</f>
        <v>No Record</v>
      </c>
      <c r="E1274" t="str">
        <f>TEXT(Table1[[#This Row],[PHA]],"YYYY")</f>
        <v>No Record</v>
      </c>
    </row>
    <row r="1275" spans="2:5" x14ac:dyDescent="0.2">
      <c r="B1275" s="2" t="s">
        <v>75</v>
      </c>
      <c r="C1275" t="s">
        <v>29</v>
      </c>
      <c r="D1275" t="str">
        <f>TEXT(Table1[[#This Row],[PHA]],"mmm")</f>
        <v>No Record</v>
      </c>
      <c r="E1275" t="str">
        <f>TEXT(Table1[[#This Row],[PHA]],"YYYY")</f>
        <v>No Record</v>
      </c>
    </row>
    <row r="1276" spans="2:5" x14ac:dyDescent="0.2">
      <c r="B1276" s="2" t="s">
        <v>75</v>
      </c>
      <c r="C1276" t="s">
        <v>29</v>
      </c>
      <c r="D1276" t="str">
        <f>TEXT(Table1[[#This Row],[PHA]],"mmm")</f>
        <v>No Record</v>
      </c>
      <c r="E1276" t="str">
        <f>TEXT(Table1[[#This Row],[PHA]],"YYYY")</f>
        <v>No Record</v>
      </c>
    </row>
    <row r="1277" spans="2:5" x14ac:dyDescent="0.2">
      <c r="B1277" s="2" t="s">
        <v>75</v>
      </c>
      <c r="C1277" t="s">
        <v>29</v>
      </c>
      <c r="D1277" t="str">
        <f>TEXT(Table1[[#This Row],[PHA]],"mmm")</f>
        <v>No Record</v>
      </c>
      <c r="E1277" t="str">
        <f>TEXT(Table1[[#This Row],[PHA]],"YYYY")</f>
        <v>No Record</v>
      </c>
    </row>
    <row r="1278" spans="2:5" x14ac:dyDescent="0.2">
      <c r="B1278" s="2" t="s">
        <v>75</v>
      </c>
      <c r="C1278" t="s">
        <v>31</v>
      </c>
      <c r="D1278" t="str">
        <f>TEXT(Table1[[#This Row],[PHA]],"mmm")</f>
        <v>No Record</v>
      </c>
      <c r="E1278" t="str">
        <f>TEXT(Table1[[#This Row],[PHA]],"YYYY")</f>
        <v>No Record</v>
      </c>
    </row>
    <row r="1279" spans="2:5" x14ac:dyDescent="0.2">
      <c r="B1279" s="2" t="s">
        <v>75</v>
      </c>
      <c r="C1279" t="s">
        <v>31</v>
      </c>
      <c r="D1279" t="str">
        <f>TEXT(Table1[[#This Row],[PHA]],"mmm")</f>
        <v>No Record</v>
      </c>
      <c r="E1279" t="str">
        <f>TEXT(Table1[[#This Row],[PHA]],"YYYY")</f>
        <v>No Record</v>
      </c>
    </row>
    <row r="1280" spans="2:5" x14ac:dyDescent="0.2">
      <c r="B1280" s="2" t="s">
        <v>75</v>
      </c>
      <c r="C1280" t="s">
        <v>31</v>
      </c>
      <c r="D1280" t="str">
        <f>TEXT(Table1[[#This Row],[PHA]],"mmm")</f>
        <v>No Record</v>
      </c>
      <c r="E1280" t="str">
        <f>TEXT(Table1[[#This Row],[PHA]],"YYYY")</f>
        <v>No Record</v>
      </c>
    </row>
    <row r="1281" spans="2:5" x14ac:dyDescent="0.2">
      <c r="B1281" s="2" t="s">
        <v>75</v>
      </c>
      <c r="C1281" t="s">
        <v>31</v>
      </c>
      <c r="D1281" t="str">
        <f>TEXT(Table1[[#This Row],[PHA]],"mmm")</f>
        <v>No Record</v>
      </c>
      <c r="E1281" t="str">
        <f>TEXT(Table1[[#This Row],[PHA]],"YYYY")</f>
        <v>No Record</v>
      </c>
    </row>
    <row r="1282" spans="2:5" x14ac:dyDescent="0.2">
      <c r="B1282" s="2" t="s">
        <v>75</v>
      </c>
      <c r="C1282" t="s">
        <v>31</v>
      </c>
      <c r="D1282" t="str">
        <f>TEXT(Table1[[#This Row],[PHA]],"mmm")</f>
        <v>No Record</v>
      </c>
      <c r="E1282" t="str">
        <f>TEXT(Table1[[#This Row],[PHA]],"YYYY")</f>
        <v>No Record</v>
      </c>
    </row>
    <row r="1283" spans="2:5" x14ac:dyDescent="0.2">
      <c r="B1283" s="2" t="s">
        <v>75</v>
      </c>
      <c r="C1283" t="s">
        <v>32</v>
      </c>
      <c r="D1283" t="str">
        <f>TEXT(Table1[[#This Row],[PHA]],"mmm")</f>
        <v>No Record</v>
      </c>
      <c r="E1283" t="str">
        <f>TEXT(Table1[[#This Row],[PHA]],"YYYY")</f>
        <v>No Record</v>
      </c>
    </row>
    <row r="1284" spans="2:5" x14ac:dyDescent="0.2">
      <c r="B1284" s="2" t="s">
        <v>75</v>
      </c>
      <c r="C1284" t="s">
        <v>32</v>
      </c>
      <c r="D1284" t="str">
        <f>TEXT(Table1[[#This Row],[PHA]],"mmm")</f>
        <v>No Record</v>
      </c>
      <c r="E1284" t="str">
        <f>TEXT(Table1[[#This Row],[PHA]],"YYYY")</f>
        <v>No Record</v>
      </c>
    </row>
    <row r="1285" spans="2:5" x14ac:dyDescent="0.2">
      <c r="B1285" s="2" t="s">
        <v>75</v>
      </c>
      <c r="C1285" t="s">
        <v>32</v>
      </c>
      <c r="D1285" t="str">
        <f>TEXT(Table1[[#This Row],[PHA]],"mmm")</f>
        <v>No Record</v>
      </c>
      <c r="E1285" t="str">
        <f>TEXT(Table1[[#This Row],[PHA]],"YYYY")</f>
        <v>No Record</v>
      </c>
    </row>
    <row r="1286" spans="2:5" x14ac:dyDescent="0.2">
      <c r="B1286" s="2" t="s">
        <v>75</v>
      </c>
      <c r="C1286" t="s">
        <v>32</v>
      </c>
      <c r="D1286" t="str">
        <f>TEXT(Table1[[#This Row],[PHA]],"mmm")</f>
        <v>No Record</v>
      </c>
      <c r="E1286" t="str">
        <f>TEXT(Table1[[#This Row],[PHA]],"YYYY")</f>
        <v>No Record</v>
      </c>
    </row>
    <row r="1287" spans="2:5" x14ac:dyDescent="0.2">
      <c r="B1287" s="2" t="s">
        <v>75</v>
      </c>
      <c r="C1287" t="s">
        <v>32</v>
      </c>
      <c r="D1287" t="str">
        <f>TEXT(Table1[[#This Row],[PHA]],"mmm")</f>
        <v>No Record</v>
      </c>
      <c r="E1287" t="str">
        <f>TEXT(Table1[[#This Row],[PHA]],"YYYY")</f>
        <v>No Record</v>
      </c>
    </row>
    <row r="1288" spans="2:5" x14ac:dyDescent="0.2">
      <c r="B1288" s="2" t="s">
        <v>75</v>
      </c>
      <c r="C1288" t="s">
        <v>32</v>
      </c>
      <c r="D1288" t="str">
        <f>TEXT(Table1[[#This Row],[PHA]],"mmm")</f>
        <v>No Record</v>
      </c>
      <c r="E1288" t="str">
        <f>TEXT(Table1[[#This Row],[PHA]],"YYYY")</f>
        <v>No Record</v>
      </c>
    </row>
    <row r="1289" spans="2:5" x14ac:dyDescent="0.2">
      <c r="B1289" s="2" t="s">
        <v>75</v>
      </c>
      <c r="C1289" t="s">
        <v>32</v>
      </c>
      <c r="D1289" t="str">
        <f>TEXT(Table1[[#This Row],[PHA]],"mmm")</f>
        <v>No Record</v>
      </c>
      <c r="E1289" t="str">
        <f>TEXT(Table1[[#This Row],[PHA]],"YYYY")</f>
        <v>No Record</v>
      </c>
    </row>
    <row r="1290" spans="2:5" x14ac:dyDescent="0.2">
      <c r="B1290" s="2" t="s">
        <v>75</v>
      </c>
      <c r="C1290" t="s">
        <v>32</v>
      </c>
      <c r="D1290" t="str">
        <f>TEXT(Table1[[#This Row],[PHA]],"mmm")</f>
        <v>No Record</v>
      </c>
      <c r="E1290" t="str">
        <f>TEXT(Table1[[#This Row],[PHA]],"YYYY")</f>
        <v>No Record</v>
      </c>
    </row>
    <row r="1291" spans="2:5" x14ac:dyDescent="0.2">
      <c r="B1291" s="2" t="s">
        <v>75</v>
      </c>
      <c r="C1291" t="s">
        <v>32</v>
      </c>
      <c r="D1291" t="str">
        <f>TEXT(Table1[[#This Row],[PHA]],"mmm")</f>
        <v>No Record</v>
      </c>
      <c r="E1291" t="str">
        <f>TEXT(Table1[[#This Row],[PHA]],"YYYY")</f>
        <v>No Record</v>
      </c>
    </row>
    <row r="1292" spans="2:5" x14ac:dyDescent="0.2">
      <c r="B1292" s="2" t="s">
        <v>75</v>
      </c>
      <c r="C1292" t="s">
        <v>32</v>
      </c>
      <c r="D1292" t="str">
        <f>TEXT(Table1[[#This Row],[PHA]],"mmm")</f>
        <v>No Record</v>
      </c>
      <c r="E1292" t="str">
        <f>TEXT(Table1[[#This Row],[PHA]],"YYYY")</f>
        <v>No Record</v>
      </c>
    </row>
    <row r="1293" spans="2:5" x14ac:dyDescent="0.2">
      <c r="B1293" s="2" t="s">
        <v>75</v>
      </c>
      <c r="C1293" t="s">
        <v>32</v>
      </c>
      <c r="D1293" t="str">
        <f>TEXT(Table1[[#This Row],[PHA]],"mmm")</f>
        <v>No Record</v>
      </c>
      <c r="E1293" t="str">
        <f>TEXT(Table1[[#This Row],[PHA]],"YYYY")</f>
        <v>No Record</v>
      </c>
    </row>
    <row r="1294" spans="2:5" x14ac:dyDescent="0.2">
      <c r="B1294" s="2" t="s">
        <v>75</v>
      </c>
      <c r="C1294" t="s">
        <v>32</v>
      </c>
      <c r="D1294" t="str">
        <f>TEXT(Table1[[#This Row],[PHA]],"mmm")</f>
        <v>No Record</v>
      </c>
      <c r="E1294" t="str">
        <f>TEXT(Table1[[#This Row],[PHA]],"YYYY")</f>
        <v>No Record</v>
      </c>
    </row>
    <row r="1295" spans="2:5" x14ac:dyDescent="0.2">
      <c r="B1295" s="2" t="s">
        <v>75</v>
      </c>
      <c r="C1295" t="s">
        <v>32</v>
      </c>
      <c r="D1295" t="str">
        <f>TEXT(Table1[[#This Row],[PHA]],"mmm")</f>
        <v>No Record</v>
      </c>
      <c r="E1295" t="str">
        <f>TEXT(Table1[[#This Row],[PHA]],"YYYY")</f>
        <v>No Record</v>
      </c>
    </row>
    <row r="1296" spans="2:5" x14ac:dyDescent="0.2">
      <c r="B1296" s="2" t="s">
        <v>75</v>
      </c>
      <c r="C1296" t="s">
        <v>32</v>
      </c>
      <c r="D1296" t="str">
        <f>TEXT(Table1[[#This Row],[PHA]],"mmm")</f>
        <v>No Record</v>
      </c>
      <c r="E1296" t="str">
        <f>TEXT(Table1[[#This Row],[PHA]],"YYYY")</f>
        <v>No Record</v>
      </c>
    </row>
    <row r="1297" spans="2:5" x14ac:dyDescent="0.2">
      <c r="B1297" s="2" t="s">
        <v>75</v>
      </c>
      <c r="C1297" t="s">
        <v>32</v>
      </c>
      <c r="D1297" t="str">
        <f>TEXT(Table1[[#This Row],[PHA]],"mmm")</f>
        <v>No Record</v>
      </c>
      <c r="E1297" t="str">
        <f>TEXT(Table1[[#This Row],[PHA]],"YYYY")</f>
        <v>No Record</v>
      </c>
    </row>
    <row r="1298" spans="2:5" x14ac:dyDescent="0.2">
      <c r="B1298" s="2" t="s">
        <v>75</v>
      </c>
      <c r="C1298" t="s">
        <v>32</v>
      </c>
      <c r="D1298" t="str">
        <f>TEXT(Table1[[#This Row],[PHA]],"mmm")</f>
        <v>No Record</v>
      </c>
      <c r="E1298" t="str">
        <f>TEXT(Table1[[#This Row],[PHA]],"YYYY")</f>
        <v>No Record</v>
      </c>
    </row>
    <row r="1299" spans="2:5" x14ac:dyDescent="0.2">
      <c r="B1299" s="2" t="s">
        <v>75</v>
      </c>
      <c r="C1299" t="s">
        <v>32</v>
      </c>
      <c r="D1299" t="str">
        <f>TEXT(Table1[[#This Row],[PHA]],"mmm")</f>
        <v>No Record</v>
      </c>
      <c r="E1299" t="str">
        <f>TEXT(Table1[[#This Row],[PHA]],"YYYY")</f>
        <v>No Record</v>
      </c>
    </row>
    <row r="1300" spans="2:5" x14ac:dyDescent="0.2">
      <c r="B1300" s="2" t="s">
        <v>75</v>
      </c>
      <c r="C1300" t="s">
        <v>32</v>
      </c>
      <c r="D1300" t="str">
        <f>TEXT(Table1[[#This Row],[PHA]],"mmm")</f>
        <v>No Record</v>
      </c>
      <c r="E1300" t="str">
        <f>TEXT(Table1[[#This Row],[PHA]],"YYYY")</f>
        <v>No Record</v>
      </c>
    </row>
    <row r="1301" spans="2:5" x14ac:dyDescent="0.2">
      <c r="B1301" s="2" t="s">
        <v>75</v>
      </c>
      <c r="C1301" t="s">
        <v>32</v>
      </c>
      <c r="D1301" t="str">
        <f>TEXT(Table1[[#This Row],[PHA]],"mmm")</f>
        <v>No Record</v>
      </c>
      <c r="E1301" t="str">
        <f>TEXT(Table1[[#This Row],[PHA]],"YYYY")</f>
        <v>No Record</v>
      </c>
    </row>
    <row r="1302" spans="2:5" x14ac:dyDescent="0.2">
      <c r="B1302" s="2" t="s">
        <v>75</v>
      </c>
      <c r="C1302" t="s">
        <v>32</v>
      </c>
      <c r="D1302" t="str">
        <f>TEXT(Table1[[#This Row],[PHA]],"mmm")</f>
        <v>No Record</v>
      </c>
      <c r="E1302" t="str">
        <f>TEXT(Table1[[#This Row],[PHA]],"YYYY")</f>
        <v>No Record</v>
      </c>
    </row>
    <row r="1303" spans="2:5" x14ac:dyDescent="0.2">
      <c r="B1303" s="2" t="s">
        <v>75</v>
      </c>
      <c r="C1303" t="s">
        <v>32</v>
      </c>
      <c r="D1303" t="str">
        <f>TEXT(Table1[[#This Row],[PHA]],"mmm")</f>
        <v>No Record</v>
      </c>
      <c r="E1303" t="str">
        <f>TEXT(Table1[[#This Row],[PHA]],"YYYY")</f>
        <v>No Record</v>
      </c>
    </row>
    <row r="1304" spans="2:5" x14ac:dyDescent="0.2">
      <c r="B1304" s="2" t="s">
        <v>75</v>
      </c>
      <c r="C1304" t="s">
        <v>32</v>
      </c>
      <c r="D1304" t="str">
        <f>TEXT(Table1[[#This Row],[PHA]],"mmm")</f>
        <v>No Record</v>
      </c>
      <c r="E1304" t="str">
        <f>TEXT(Table1[[#This Row],[PHA]],"YYYY")</f>
        <v>No Record</v>
      </c>
    </row>
    <row r="1305" spans="2:5" x14ac:dyDescent="0.2">
      <c r="B1305" s="2" t="s">
        <v>75</v>
      </c>
      <c r="C1305" t="s">
        <v>32</v>
      </c>
      <c r="D1305" t="str">
        <f>TEXT(Table1[[#This Row],[PHA]],"mmm")</f>
        <v>No Record</v>
      </c>
      <c r="E1305" t="str">
        <f>TEXT(Table1[[#This Row],[PHA]],"YYYY")</f>
        <v>No Record</v>
      </c>
    </row>
    <row r="1306" spans="2:5" x14ac:dyDescent="0.2">
      <c r="B1306" s="2" t="s">
        <v>75</v>
      </c>
      <c r="C1306" t="s">
        <v>32</v>
      </c>
      <c r="D1306" t="str">
        <f>TEXT(Table1[[#This Row],[PHA]],"mmm")</f>
        <v>No Record</v>
      </c>
      <c r="E1306" t="str">
        <f>TEXT(Table1[[#This Row],[PHA]],"YYYY")</f>
        <v>No Record</v>
      </c>
    </row>
    <row r="1307" spans="2:5" x14ac:dyDescent="0.2">
      <c r="B1307" s="2" t="s">
        <v>75</v>
      </c>
      <c r="C1307" t="s">
        <v>32</v>
      </c>
      <c r="D1307" t="str">
        <f>TEXT(Table1[[#This Row],[PHA]],"mmm")</f>
        <v>No Record</v>
      </c>
      <c r="E1307" t="str">
        <f>TEXT(Table1[[#This Row],[PHA]],"YYYY")</f>
        <v>No Record</v>
      </c>
    </row>
    <row r="1308" spans="2:5" x14ac:dyDescent="0.2">
      <c r="B1308" s="2" t="s">
        <v>75</v>
      </c>
      <c r="C1308" t="s">
        <v>32</v>
      </c>
      <c r="D1308" t="str">
        <f>TEXT(Table1[[#This Row],[PHA]],"mmm")</f>
        <v>No Record</v>
      </c>
      <c r="E1308" t="str">
        <f>TEXT(Table1[[#This Row],[PHA]],"YYYY")</f>
        <v>No Record</v>
      </c>
    </row>
    <row r="1309" spans="2:5" x14ac:dyDescent="0.2">
      <c r="B1309" s="2" t="s">
        <v>75</v>
      </c>
      <c r="C1309" t="s">
        <v>32</v>
      </c>
      <c r="D1309" t="str">
        <f>TEXT(Table1[[#This Row],[PHA]],"mmm")</f>
        <v>No Record</v>
      </c>
      <c r="E1309" t="str">
        <f>TEXT(Table1[[#This Row],[PHA]],"YYYY")</f>
        <v>No Record</v>
      </c>
    </row>
    <row r="1310" spans="2:5" x14ac:dyDescent="0.2">
      <c r="B1310" s="2" t="s">
        <v>75</v>
      </c>
      <c r="C1310" t="s">
        <v>32</v>
      </c>
      <c r="D1310" t="str">
        <f>TEXT(Table1[[#This Row],[PHA]],"mmm")</f>
        <v>No Record</v>
      </c>
      <c r="E1310" t="str">
        <f>TEXT(Table1[[#This Row],[PHA]],"YYYY")</f>
        <v>No Record</v>
      </c>
    </row>
    <row r="1311" spans="2:5" x14ac:dyDescent="0.2">
      <c r="B1311" s="2" t="s">
        <v>75</v>
      </c>
      <c r="C1311" t="s">
        <v>32</v>
      </c>
      <c r="D1311" t="str">
        <f>TEXT(Table1[[#This Row],[PHA]],"mmm")</f>
        <v>No Record</v>
      </c>
      <c r="E1311" t="str">
        <f>TEXT(Table1[[#This Row],[PHA]],"YYYY")</f>
        <v>No Record</v>
      </c>
    </row>
    <row r="1312" spans="2:5" x14ac:dyDescent="0.2">
      <c r="B1312" s="2" t="s">
        <v>75</v>
      </c>
      <c r="C1312" t="s">
        <v>32</v>
      </c>
      <c r="D1312" t="str">
        <f>TEXT(Table1[[#This Row],[PHA]],"mmm")</f>
        <v>No Record</v>
      </c>
      <c r="E1312" t="str">
        <f>TEXT(Table1[[#This Row],[PHA]],"YYYY")</f>
        <v>No Record</v>
      </c>
    </row>
    <row r="1313" spans="2:5" x14ac:dyDescent="0.2">
      <c r="B1313" s="2" t="s">
        <v>75</v>
      </c>
      <c r="C1313" t="s">
        <v>32</v>
      </c>
      <c r="D1313" t="str">
        <f>TEXT(Table1[[#This Row],[PHA]],"mmm")</f>
        <v>No Record</v>
      </c>
      <c r="E1313" t="str">
        <f>TEXT(Table1[[#This Row],[PHA]],"YYYY")</f>
        <v>No Record</v>
      </c>
    </row>
    <row r="1314" spans="2:5" x14ac:dyDescent="0.2">
      <c r="B1314" s="2" t="s">
        <v>75</v>
      </c>
      <c r="C1314" t="s">
        <v>32</v>
      </c>
      <c r="D1314" t="str">
        <f>TEXT(Table1[[#This Row],[PHA]],"mmm")</f>
        <v>No Record</v>
      </c>
      <c r="E1314" t="str">
        <f>TEXT(Table1[[#This Row],[PHA]],"YYYY")</f>
        <v>No Record</v>
      </c>
    </row>
    <row r="1315" spans="2:5" x14ac:dyDescent="0.2">
      <c r="B1315" s="2" t="s">
        <v>75</v>
      </c>
      <c r="C1315" t="s">
        <v>32</v>
      </c>
      <c r="D1315" t="str">
        <f>TEXT(Table1[[#This Row],[PHA]],"mmm")</f>
        <v>No Record</v>
      </c>
      <c r="E1315" t="str">
        <f>TEXT(Table1[[#This Row],[PHA]],"YYYY")</f>
        <v>No Record</v>
      </c>
    </row>
    <row r="1316" spans="2:5" x14ac:dyDescent="0.2">
      <c r="B1316" s="2" t="s">
        <v>75</v>
      </c>
      <c r="C1316" t="s">
        <v>32</v>
      </c>
      <c r="D1316" t="str">
        <f>TEXT(Table1[[#This Row],[PHA]],"mmm")</f>
        <v>No Record</v>
      </c>
      <c r="E1316" t="str">
        <f>TEXT(Table1[[#This Row],[PHA]],"YYYY")</f>
        <v>No Record</v>
      </c>
    </row>
    <row r="1317" spans="2:5" x14ac:dyDescent="0.2">
      <c r="B1317" s="2" t="s">
        <v>75</v>
      </c>
      <c r="C1317" t="s">
        <v>32</v>
      </c>
      <c r="D1317" t="str">
        <f>TEXT(Table1[[#This Row],[PHA]],"mmm")</f>
        <v>No Record</v>
      </c>
      <c r="E1317" t="str">
        <f>TEXT(Table1[[#This Row],[PHA]],"YYYY")</f>
        <v>No Record</v>
      </c>
    </row>
    <row r="1318" spans="2:5" x14ac:dyDescent="0.2">
      <c r="B1318" s="2" t="s">
        <v>75</v>
      </c>
      <c r="C1318" t="s">
        <v>32</v>
      </c>
      <c r="D1318" t="str">
        <f>TEXT(Table1[[#This Row],[PHA]],"mmm")</f>
        <v>No Record</v>
      </c>
      <c r="E1318" t="str">
        <f>TEXT(Table1[[#This Row],[PHA]],"YYYY")</f>
        <v>No Record</v>
      </c>
    </row>
    <row r="1319" spans="2:5" x14ac:dyDescent="0.2">
      <c r="B1319" s="2" t="s">
        <v>75</v>
      </c>
      <c r="C1319" t="s">
        <v>32</v>
      </c>
      <c r="D1319" t="str">
        <f>TEXT(Table1[[#This Row],[PHA]],"mmm")</f>
        <v>No Record</v>
      </c>
      <c r="E1319" t="str">
        <f>TEXT(Table1[[#This Row],[PHA]],"YYYY")</f>
        <v>No Record</v>
      </c>
    </row>
    <row r="1320" spans="2:5" x14ac:dyDescent="0.2">
      <c r="B1320" s="2" t="s">
        <v>75</v>
      </c>
      <c r="C1320" t="s">
        <v>32</v>
      </c>
      <c r="D1320" t="str">
        <f>TEXT(Table1[[#This Row],[PHA]],"mmm")</f>
        <v>No Record</v>
      </c>
      <c r="E1320" t="str">
        <f>TEXT(Table1[[#This Row],[PHA]],"YYYY")</f>
        <v>No Record</v>
      </c>
    </row>
    <row r="1321" spans="2:5" x14ac:dyDescent="0.2">
      <c r="B1321" s="2" t="s">
        <v>75</v>
      </c>
      <c r="C1321" t="s">
        <v>32</v>
      </c>
      <c r="D1321" t="str">
        <f>TEXT(Table1[[#This Row],[PHA]],"mmm")</f>
        <v>No Record</v>
      </c>
      <c r="E1321" t="str">
        <f>TEXT(Table1[[#This Row],[PHA]],"YYYY")</f>
        <v>No Record</v>
      </c>
    </row>
    <row r="1322" spans="2:5" x14ac:dyDescent="0.2">
      <c r="B1322" s="2" t="s">
        <v>75</v>
      </c>
      <c r="C1322" t="s">
        <v>32</v>
      </c>
      <c r="D1322" t="str">
        <f>TEXT(Table1[[#This Row],[PHA]],"mmm")</f>
        <v>No Record</v>
      </c>
      <c r="E1322" t="str">
        <f>TEXT(Table1[[#This Row],[PHA]],"YYYY")</f>
        <v>No Record</v>
      </c>
    </row>
    <row r="1323" spans="2:5" x14ac:dyDescent="0.2">
      <c r="B1323" s="2" t="s">
        <v>75</v>
      </c>
      <c r="C1323" t="s">
        <v>32</v>
      </c>
      <c r="D1323" t="str">
        <f>TEXT(Table1[[#This Row],[PHA]],"mmm")</f>
        <v>No Record</v>
      </c>
      <c r="E1323" t="str">
        <f>TEXT(Table1[[#This Row],[PHA]],"YYYY")</f>
        <v>No Record</v>
      </c>
    </row>
    <row r="1324" spans="2:5" x14ac:dyDescent="0.2">
      <c r="B1324" s="2" t="s">
        <v>75</v>
      </c>
      <c r="C1324" t="s">
        <v>6</v>
      </c>
      <c r="D1324" t="str">
        <f>TEXT(Table1[[#This Row],[PHA]],"mmm")</f>
        <v>No Record</v>
      </c>
      <c r="E1324" t="str">
        <f>TEXT(Table1[[#This Row],[PHA]],"YYYY")</f>
        <v>No Record</v>
      </c>
    </row>
    <row r="1325" spans="2:5" x14ac:dyDescent="0.2">
      <c r="B1325" s="2" t="s">
        <v>75</v>
      </c>
      <c r="C1325" t="s">
        <v>6</v>
      </c>
      <c r="D1325" t="str">
        <f>TEXT(Table1[[#This Row],[PHA]],"mmm")</f>
        <v>No Record</v>
      </c>
      <c r="E1325" t="str">
        <f>TEXT(Table1[[#This Row],[PHA]],"YYYY")</f>
        <v>No Record</v>
      </c>
    </row>
    <row r="1326" spans="2:5" x14ac:dyDescent="0.2">
      <c r="B1326" s="2" t="s">
        <v>75</v>
      </c>
      <c r="C1326" t="s">
        <v>6</v>
      </c>
      <c r="D1326" t="str">
        <f>TEXT(Table1[[#This Row],[PHA]],"mmm")</f>
        <v>No Record</v>
      </c>
      <c r="E1326" t="str">
        <f>TEXT(Table1[[#This Row],[PHA]],"YYYY")</f>
        <v>No Record</v>
      </c>
    </row>
    <row r="1327" spans="2:5" x14ac:dyDescent="0.2">
      <c r="B1327" s="2" t="s">
        <v>75</v>
      </c>
      <c r="C1327" t="s">
        <v>6</v>
      </c>
      <c r="D1327" t="str">
        <f>TEXT(Table1[[#This Row],[PHA]],"mmm")</f>
        <v>No Record</v>
      </c>
      <c r="E1327" t="str">
        <f>TEXT(Table1[[#This Row],[PHA]],"YYYY")</f>
        <v>No Record</v>
      </c>
    </row>
    <row r="1328" spans="2:5" x14ac:dyDescent="0.2">
      <c r="B1328" s="2" t="s">
        <v>75</v>
      </c>
      <c r="C1328" t="s">
        <v>6</v>
      </c>
      <c r="D1328" t="str">
        <f>TEXT(Table1[[#This Row],[PHA]],"mmm")</f>
        <v>No Record</v>
      </c>
      <c r="E1328" t="str">
        <f>TEXT(Table1[[#This Row],[PHA]],"YYYY")</f>
        <v>No Record</v>
      </c>
    </row>
    <row r="1329" spans="2:5" x14ac:dyDescent="0.2">
      <c r="B1329" s="2" t="s">
        <v>75</v>
      </c>
      <c r="C1329" t="s">
        <v>6</v>
      </c>
      <c r="D1329" t="str">
        <f>TEXT(Table1[[#This Row],[PHA]],"mmm")</f>
        <v>No Record</v>
      </c>
      <c r="E1329" t="str">
        <f>TEXT(Table1[[#This Row],[PHA]],"YYYY")</f>
        <v>No Record</v>
      </c>
    </row>
    <row r="1330" spans="2:5" x14ac:dyDescent="0.2">
      <c r="B1330" s="2" t="s">
        <v>75</v>
      </c>
      <c r="C1330" t="s">
        <v>6</v>
      </c>
      <c r="D1330" t="str">
        <f>TEXT(Table1[[#This Row],[PHA]],"mmm")</f>
        <v>No Record</v>
      </c>
      <c r="E1330" t="str">
        <f>TEXT(Table1[[#This Row],[PHA]],"YYYY")</f>
        <v>No Record</v>
      </c>
    </row>
    <row r="1331" spans="2:5" x14ac:dyDescent="0.2">
      <c r="B1331" s="2" t="s">
        <v>75</v>
      </c>
      <c r="C1331" t="s">
        <v>6</v>
      </c>
      <c r="D1331" t="str">
        <f>TEXT(Table1[[#This Row],[PHA]],"mmm")</f>
        <v>No Record</v>
      </c>
      <c r="E1331" t="str">
        <f>TEXT(Table1[[#This Row],[PHA]],"YYYY")</f>
        <v>No Record</v>
      </c>
    </row>
    <row r="1332" spans="2:5" x14ac:dyDescent="0.2">
      <c r="B1332" s="2" t="s">
        <v>75</v>
      </c>
      <c r="C1332" t="s">
        <v>6</v>
      </c>
      <c r="D1332" t="str">
        <f>TEXT(Table1[[#This Row],[PHA]],"mmm")</f>
        <v>No Record</v>
      </c>
      <c r="E1332" t="str">
        <f>TEXT(Table1[[#This Row],[PHA]],"YYYY")</f>
        <v>No Record</v>
      </c>
    </row>
    <row r="1333" spans="2:5" x14ac:dyDescent="0.2">
      <c r="B1333" s="2" t="s">
        <v>75</v>
      </c>
      <c r="C1333" t="s">
        <v>6</v>
      </c>
      <c r="D1333" t="str">
        <f>TEXT(Table1[[#This Row],[PHA]],"mmm")</f>
        <v>No Record</v>
      </c>
      <c r="E1333" t="str">
        <f>TEXT(Table1[[#This Row],[PHA]],"YYYY")</f>
        <v>No Record</v>
      </c>
    </row>
    <row r="1334" spans="2:5" x14ac:dyDescent="0.2">
      <c r="B1334" s="2" t="s">
        <v>75</v>
      </c>
      <c r="C1334" t="s">
        <v>6</v>
      </c>
      <c r="D1334" t="str">
        <f>TEXT(Table1[[#This Row],[PHA]],"mmm")</f>
        <v>No Record</v>
      </c>
      <c r="E1334" t="str">
        <f>TEXT(Table1[[#This Row],[PHA]],"YYYY")</f>
        <v>No Record</v>
      </c>
    </row>
    <row r="1335" spans="2:5" x14ac:dyDescent="0.2">
      <c r="B1335" s="2" t="s">
        <v>75</v>
      </c>
      <c r="C1335" t="s">
        <v>6</v>
      </c>
      <c r="D1335" t="str">
        <f>TEXT(Table1[[#This Row],[PHA]],"mmm")</f>
        <v>No Record</v>
      </c>
      <c r="E1335" t="str">
        <f>TEXT(Table1[[#This Row],[PHA]],"YYYY")</f>
        <v>No Record</v>
      </c>
    </row>
    <row r="1336" spans="2:5" x14ac:dyDescent="0.2">
      <c r="B1336" s="2" t="s">
        <v>75</v>
      </c>
      <c r="C1336" t="s">
        <v>6</v>
      </c>
      <c r="D1336" t="str">
        <f>TEXT(Table1[[#This Row],[PHA]],"mmm")</f>
        <v>No Record</v>
      </c>
      <c r="E1336" t="str">
        <f>TEXT(Table1[[#This Row],[PHA]],"YYYY")</f>
        <v>No Record</v>
      </c>
    </row>
    <row r="1337" spans="2:5" x14ac:dyDescent="0.2">
      <c r="B1337" s="2" t="s">
        <v>75</v>
      </c>
      <c r="C1337" t="s">
        <v>6</v>
      </c>
      <c r="D1337" t="str">
        <f>TEXT(Table1[[#This Row],[PHA]],"mmm")</f>
        <v>No Record</v>
      </c>
      <c r="E1337" t="str">
        <f>TEXT(Table1[[#This Row],[PHA]],"YYYY")</f>
        <v>No Record</v>
      </c>
    </row>
    <row r="1338" spans="2:5" x14ac:dyDescent="0.2">
      <c r="B1338" s="2" t="s">
        <v>75</v>
      </c>
      <c r="C1338" t="s">
        <v>6</v>
      </c>
      <c r="D1338" t="str">
        <f>TEXT(Table1[[#This Row],[PHA]],"mmm")</f>
        <v>No Record</v>
      </c>
      <c r="E1338" t="str">
        <f>TEXT(Table1[[#This Row],[PHA]],"YYYY")</f>
        <v>No Record</v>
      </c>
    </row>
    <row r="1339" spans="2:5" x14ac:dyDescent="0.2">
      <c r="B1339" s="2" t="s">
        <v>75</v>
      </c>
      <c r="C1339" t="s">
        <v>6</v>
      </c>
      <c r="D1339" t="str">
        <f>TEXT(Table1[[#This Row],[PHA]],"mmm")</f>
        <v>No Record</v>
      </c>
      <c r="E1339" t="str">
        <f>TEXT(Table1[[#This Row],[PHA]],"YYYY")</f>
        <v>No Record</v>
      </c>
    </row>
    <row r="1340" spans="2:5" x14ac:dyDescent="0.2">
      <c r="B1340" s="2" t="s">
        <v>75</v>
      </c>
      <c r="C1340" t="s">
        <v>6</v>
      </c>
      <c r="D1340" t="str">
        <f>TEXT(Table1[[#This Row],[PHA]],"mmm")</f>
        <v>No Record</v>
      </c>
      <c r="E1340" t="str">
        <f>TEXT(Table1[[#This Row],[PHA]],"YYYY")</f>
        <v>No Record</v>
      </c>
    </row>
    <row r="1341" spans="2:5" x14ac:dyDescent="0.2">
      <c r="B1341" s="2" t="s">
        <v>75</v>
      </c>
      <c r="C1341" t="s">
        <v>6</v>
      </c>
      <c r="D1341" t="str">
        <f>TEXT(Table1[[#This Row],[PHA]],"mmm")</f>
        <v>No Record</v>
      </c>
      <c r="E1341" t="str">
        <f>TEXT(Table1[[#This Row],[PHA]],"YYYY")</f>
        <v>No Record</v>
      </c>
    </row>
    <row r="1342" spans="2:5" x14ac:dyDescent="0.2">
      <c r="B1342" s="2" t="s">
        <v>75</v>
      </c>
      <c r="C1342" t="s">
        <v>6</v>
      </c>
      <c r="D1342" t="str">
        <f>TEXT(Table1[[#This Row],[PHA]],"mmm")</f>
        <v>No Record</v>
      </c>
      <c r="E1342" t="str">
        <f>TEXT(Table1[[#This Row],[PHA]],"YYYY")</f>
        <v>No Record</v>
      </c>
    </row>
    <row r="1343" spans="2:5" x14ac:dyDescent="0.2">
      <c r="B1343" s="2" t="s">
        <v>75</v>
      </c>
      <c r="C1343" t="s">
        <v>6</v>
      </c>
      <c r="D1343" t="str">
        <f>TEXT(Table1[[#This Row],[PHA]],"mmm")</f>
        <v>No Record</v>
      </c>
      <c r="E1343" t="str">
        <f>TEXT(Table1[[#This Row],[PHA]],"YYYY")</f>
        <v>No Record</v>
      </c>
    </row>
    <row r="1344" spans="2:5" x14ac:dyDescent="0.2">
      <c r="B1344" s="2" t="s">
        <v>75</v>
      </c>
      <c r="C1344" t="s">
        <v>6</v>
      </c>
      <c r="D1344" t="str">
        <f>TEXT(Table1[[#This Row],[PHA]],"mmm")</f>
        <v>No Record</v>
      </c>
      <c r="E1344" t="str">
        <f>TEXT(Table1[[#This Row],[PHA]],"YYYY")</f>
        <v>No Record</v>
      </c>
    </row>
    <row r="1345" spans="2:5" x14ac:dyDescent="0.2">
      <c r="B1345" s="2" t="s">
        <v>75</v>
      </c>
      <c r="C1345" t="s">
        <v>6</v>
      </c>
      <c r="D1345" t="str">
        <f>TEXT(Table1[[#This Row],[PHA]],"mmm")</f>
        <v>No Record</v>
      </c>
      <c r="E1345" t="str">
        <f>TEXT(Table1[[#This Row],[PHA]],"YYYY")</f>
        <v>No Record</v>
      </c>
    </row>
    <row r="1346" spans="2:5" x14ac:dyDescent="0.2">
      <c r="B1346" s="2" t="s">
        <v>75</v>
      </c>
      <c r="C1346" t="s">
        <v>6</v>
      </c>
      <c r="D1346" t="str">
        <f>TEXT(Table1[[#This Row],[PHA]],"mmm")</f>
        <v>No Record</v>
      </c>
      <c r="E1346" t="str">
        <f>TEXT(Table1[[#This Row],[PHA]],"YYYY")</f>
        <v>No Record</v>
      </c>
    </row>
    <row r="1347" spans="2:5" x14ac:dyDescent="0.2">
      <c r="B1347" s="2" t="s">
        <v>75</v>
      </c>
      <c r="C1347" t="s">
        <v>6</v>
      </c>
      <c r="D1347" t="str">
        <f>TEXT(Table1[[#This Row],[PHA]],"mmm")</f>
        <v>No Record</v>
      </c>
      <c r="E1347" t="str">
        <f>TEXT(Table1[[#This Row],[PHA]],"YYYY")</f>
        <v>No Record</v>
      </c>
    </row>
    <row r="1348" spans="2:5" x14ac:dyDescent="0.2">
      <c r="B1348" s="2" t="s">
        <v>75</v>
      </c>
      <c r="C1348" t="s">
        <v>6</v>
      </c>
      <c r="D1348" t="str">
        <f>TEXT(Table1[[#This Row],[PHA]],"mmm")</f>
        <v>No Record</v>
      </c>
      <c r="E1348" t="str">
        <f>TEXT(Table1[[#This Row],[PHA]],"YYYY")</f>
        <v>No Record</v>
      </c>
    </row>
    <row r="1349" spans="2:5" x14ac:dyDescent="0.2">
      <c r="B1349" s="2" t="s">
        <v>75</v>
      </c>
      <c r="C1349" t="s">
        <v>6</v>
      </c>
      <c r="D1349" t="str">
        <f>TEXT(Table1[[#This Row],[PHA]],"mmm")</f>
        <v>No Record</v>
      </c>
      <c r="E1349" t="str">
        <f>TEXT(Table1[[#This Row],[PHA]],"YYYY")</f>
        <v>No Record</v>
      </c>
    </row>
    <row r="1350" spans="2:5" x14ac:dyDescent="0.2">
      <c r="B1350" s="2" t="s">
        <v>75</v>
      </c>
      <c r="C1350" t="s">
        <v>6</v>
      </c>
      <c r="D1350" t="str">
        <f>TEXT(Table1[[#This Row],[PHA]],"mmm")</f>
        <v>No Record</v>
      </c>
      <c r="E1350" t="str">
        <f>TEXT(Table1[[#This Row],[PHA]],"YYYY")</f>
        <v>No Record</v>
      </c>
    </row>
    <row r="1351" spans="2:5" x14ac:dyDescent="0.2">
      <c r="B1351" s="2" t="s">
        <v>75</v>
      </c>
      <c r="C1351" t="s">
        <v>6</v>
      </c>
      <c r="D1351" t="str">
        <f>TEXT(Table1[[#This Row],[PHA]],"mmm")</f>
        <v>No Record</v>
      </c>
      <c r="E1351" t="str">
        <f>TEXT(Table1[[#This Row],[PHA]],"YYYY")</f>
        <v>No Record</v>
      </c>
    </row>
    <row r="1352" spans="2:5" x14ac:dyDescent="0.2">
      <c r="B1352" s="2" t="s">
        <v>75</v>
      </c>
      <c r="C1352" t="s">
        <v>6</v>
      </c>
      <c r="D1352" t="str">
        <f>TEXT(Table1[[#This Row],[PHA]],"mmm")</f>
        <v>No Record</v>
      </c>
      <c r="E1352" t="str">
        <f>TEXT(Table1[[#This Row],[PHA]],"YYYY")</f>
        <v>No Record</v>
      </c>
    </row>
    <row r="1353" spans="2:5" x14ac:dyDescent="0.2">
      <c r="B1353" s="2" t="s">
        <v>75</v>
      </c>
      <c r="C1353" t="s">
        <v>6</v>
      </c>
      <c r="D1353" t="str">
        <f>TEXT(Table1[[#This Row],[PHA]],"mmm")</f>
        <v>No Record</v>
      </c>
      <c r="E1353" t="str">
        <f>TEXT(Table1[[#This Row],[PHA]],"YYYY")</f>
        <v>No Record</v>
      </c>
    </row>
    <row r="1354" spans="2:5" x14ac:dyDescent="0.2">
      <c r="B1354" s="2" t="s">
        <v>75</v>
      </c>
      <c r="C1354" t="s">
        <v>6</v>
      </c>
      <c r="D1354" t="str">
        <f>TEXT(Table1[[#This Row],[PHA]],"mmm")</f>
        <v>No Record</v>
      </c>
      <c r="E1354" t="str">
        <f>TEXT(Table1[[#This Row],[PHA]],"YYYY")</f>
        <v>No Record</v>
      </c>
    </row>
    <row r="1355" spans="2:5" x14ac:dyDescent="0.2">
      <c r="B1355" s="2" t="s">
        <v>75</v>
      </c>
      <c r="C1355" t="s">
        <v>6</v>
      </c>
      <c r="D1355" t="str">
        <f>TEXT(Table1[[#This Row],[PHA]],"mmm")</f>
        <v>No Record</v>
      </c>
      <c r="E1355" t="str">
        <f>TEXT(Table1[[#This Row],[PHA]],"YYYY")</f>
        <v>No Record</v>
      </c>
    </row>
    <row r="1356" spans="2:5" x14ac:dyDescent="0.2">
      <c r="B1356" s="2" t="s">
        <v>75</v>
      </c>
      <c r="C1356" t="s">
        <v>6</v>
      </c>
      <c r="D1356" t="str">
        <f>TEXT(Table1[[#This Row],[PHA]],"mmm")</f>
        <v>No Record</v>
      </c>
      <c r="E1356" t="str">
        <f>TEXT(Table1[[#This Row],[PHA]],"YYYY")</f>
        <v>No Record</v>
      </c>
    </row>
    <row r="1357" spans="2:5" x14ac:dyDescent="0.2">
      <c r="B1357" s="2" t="s">
        <v>75</v>
      </c>
      <c r="C1357" t="s">
        <v>6</v>
      </c>
      <c r="D1357" t="str">
        <f>TEXT(Table1[[#This Row],[PHA]],"mmm")</f>
        <v>No Record</v>
      </c>
      <c r="E1357" t="str">
        <f>TEXT(Table1[[#This Row],[PHA]],"YYYY")</f>
        <v>No Record</v>
      </c>
    </row>
    <row r="1358" spans="2:5" x14ac:dyDescent="0.2">
      <c r="B1358" s="2" t="s">
        <v>75</v>
      </c>
      <c r="C1358" t="s">
        <v>6</v>
      </c>
      <c r="D1358" t="str">
        <f>TEXT(Table1[[#This Row],[PHA]],"mmm")</f>
        <v>No Record</v>
      </c>
      <c r="E1358" t="str">
        <f>TEXT(Table1[[#This Row],[PHA]],"YYYY")</f>
        <v>No Record</v>
      </c>
    </row>
    <row r="1359" spans="2:5" x14ac:dyDescent="0.2">
      <c r="B1359" s="2" t="s">
        <v>75</v>
      </c>
      <c r="C1359" t="s">
        <v>6</v>
      </c>
      <c r="D1359" t="str">
        <f>TEXT(Table1[[#This Row],[PHA]],"mmm")</f>
        <v>No Record</v>
      </c>
      <c r="E1359" t="str">
        <f>TEXT(Table1[[#This Row],[PHA]],"YYYY")</f>
        <v>No Record</v>
      </c>
    </row>
    <row r="1360" spans="2:5" x14ac:dyDescent="0.2">
      <c r="B1360" s="2" t="s">
        <v>75</v>
      </c>
      <c r="C1360" t="s">
        <v>6</v>
      </c>
      <c r="D1360" t="str">
        <f>TEXT(Table1[[#This Row],[PHA]],"mmm")</f>
        <v>No Record</v>
      </c>
      <c r="E1360" t="str">
        <f>TEXT(Table1[[#This Row],[PHA]],"YYYY")</f>
        <v>No Record</v>
      </c>
    </row>
    <row r="1361" spans="2:5" x14ac:dyDescent="0.2">
      <c r="B1361" s="2" t="s">
        <v>75</v>
      </c>
      <c r="C1361" t="s">
        <v>6</v>
      </c>
      <c r="D1361" t="str">
        <f>TEXT(Table1[[#This Row],[PHA]],"mmm")</f>
        <v>No Record</v>
      </c>
      <c r="E1361" t="str">
        <f>TEXT(Table1[[#This Row],[PHA]],"YYYY")</f>
        <v>No Record</v>
      </c>
    </row>
    <row r="1362" spans="2:5" x14ac:dyDescent="0.2">
      <c r="B1362" s="2" t="s">
        <v>75</v>
      </c>
      <c r="C1362" t="s">
        <v>6</v>
      </c>
      <c r="D1362" t="str">
        <f>TEXT(Table1[[#This Row],[PHA]],"mmm")</f>
        <v>No Record</v>
      </c>
      <c r="E1362" t="str">
        <f>TEXT(Table1[[#This Row],[PHA]],"YYYY")</f>
        <v>No Record</v>
      </c>
    </row>
    <row r="1363" spans="2:5" x14ac:dyDescent="0.2">
      <c r="B1363" s="2" t="s">
        <v>75</v>
      </c>
      <c r="C1363" t="s">
        <v>6</v>
      </c>
      <c r="D1363" t="str">
        <f>TEXT(Table1[[#This Row],[PHA]],"mmm")</f>
        <v>No Record</v>
      </c>
      <c r="E1363" t="str">
        <f>TEXT(Table1[[#This Row],[PHA]],"YYYY")</f>
        <v>No Record</v>
      </c>
    </row>
    <row r="1364" spans="2:5" x14ac:dyDescent="0.2">
      <c r="B1364" s="2" t="s">
        <v>75</v>
      </c>
      <c r="C1364" t="s">
        <v>6</v>
      </c>
      <c r="D1364" t="str">
        <f>TEXT(Table1[[#This Row],[PHA]],"mmm")</f>
        <v>No Record</v>
      </c>
      <c r="E1364" t="str">
        <f>TEXT(Table1[[#This Row],[PHA]],"YYYY")</f>
        <v>No Record</v>
      </c>
    </row>
    <row r="1365" spans="2:5" x14ac:dyDescent="0.2">
      <c r="B1365" s="2" t="s">
        <v>75</v>
      </c>
      <c r="C1365" t="s">
        <v>6</v>
      </c>
      <c r="D1365" t="str">
        <f>TEXT(Table1[[#This Row],[PHA]],"mmm")</f>
        <v>No Record</v>
      </c>
      <c r="E1365" t="str">
        <f>TEXT(Table1[[#This Row],[PHA]],"YYYY")</f>
        <v>No Record</v>
      </c>
    </row>
    <row r="1366" spans="2:5" x14ac:dyDescent="0.2">
      <c r="B1366" s="2" t="s">
        <v>75</v>
      </c>
      <c r="C1366" t="s">
        <v>6</v>
      </c>
      <c r="D1366" t="str">
        <f>TEXT(Table1[[#This Row],[PHA]],"mmm")</f>
        <v>No Record</v>
      </c>
      <c r="E1366" t="str">
        <f>TEXT(Table1[[#This Row],[PHA]],"YYYY")</f>
        <v>No Record</v>
      </c>
    </row>
    <row r="1367" spans="2:5" x14ac:dyDescent="0.2">
      <c r="B1367" s="2" t="s">
        <v>75</v>
      </c>
      <c r="C1367" t="s">
        <v>6</v>
      </c>
      <c r="D1367" t="str">
        <f>TEXT(Table1[[#This Row],[PHA]],"mmm")</f>
        <v>No Record</v>
      </c>
      <c r="E1367" t="str">
        <f>TEXT(Table1[[#This Row],[PHA]],"YYYY")</f>
        <v>No Record</v>
      </c>
    </row>
    <row r="1368" spans="2:5" x14ac:dyDescent="0.2">
      <c r="B1368" s="2" t="s">
        <v>75</v>
      </c>
      <c r="C1368" t="s">
        <v>6</v>
      </c>
      <c r="D1368" t="str">
        <f>TEXT(Table1[[#This Row],[PHA]],"mmm")</f>
        <v>No Record</v>
      </c>
      <c r="E1368" t="str">
        <f>TEXT(Table1[[#This Row],[PHA]],"YYYY")</f>
        <v>No Record</v>
      </c>
    </row>
    <row r="1369" spans="2:5" x14ac:dyDescent="0.2">
      <c r="B1369" s="2" t="s">
        <v>75</v>
      </c>
      <c r="C1369" t="s">
        <v>6</v>
      </c>
      <c r="D1369" t="str">
        <f>TEXT(Table1[[#This Row],[PHA]],"mmm")</f>
        <v>No Record</v>
      </c>
      <c r="E1369" t="str">
        <f>TEXT(Table1[[#This Row],[PHA]],"YYYY")</f>
        <v>No Record</v>
      </c>
    </row>
    <row r="1370" spans="2:5" x14ac:dyDescent="0.2">
      <c r="B1370" s="2" t="s">
        <v>75</v>
      </c>
      <c r="C1370" t="s">
        <v>6</v>
      </c>
      <c r="D1370" t="str">
        <f>TEXT(Table1[[#This Row],[PHA]],"mmm")</f>
        <v>No Record</v>
      </c>
      <c r="E1370" t="str">
        <f>TEXT(Table1[[#This Row],[PHA]],"YYYY")</f>
        <v>No Record</v>
      </c>
    </row>
    <row r="1371" spans="2:5" x14ac:dyDescent="0.2">
      <c r="B1371" s="2" t="s">
        <v>75</v>
      </c>
      <c r="C1371" t="s">
        <v>6</v>
      </c>
      <c r="D1371" t="str">
        <f>TEXT(Table1[[#This Row],[PHA]],"mmm")</f>
        <v>No Record</v>
      </c>
      <c r="E1371" t="str">
        <f>TEXT(Table1[[#This Row],[PHA]],"YYYY")</f>
        <v>No Record</v>
      </c>
    </row>
    <row r="1372" spans="2:5" x14ac:dyDescent="0.2">
      <c r="B1372" s="2" t="s">
        <v>75</v>
      </c>
      <c r="C1372" t="s">
        <v>6</v>
      </c>
      <c r="D1372" t="str">
        <f>TEXT(Table1[[#This Row],[PHA]],"mmm")</f>
        <v>No Record</v>
      </c>
      <c r="E1372" t="str">
        <f>TEXT(Table1[[#This Row],[PHA]],"YYYY")</f>
        <v>No Record</v>
      </c>
    </row>
    <row r="1373" spans="2:5" x14ac:dyDescent="0.2">
      <c r="B1373" s="2" t="s">
        <v>75</v>
      </c>
      <c r="C1373" t="s">
        <v>6</v>
      </c>
      <c r="D1373" t="str">
        <f>TEXT(Table1[[#This Row],[PHA]],"mmm")</f>
        <v>No Record</v>
      </c>
      <c r="E1373" t="str">
        <f>TEXT(Table1[[#This Row],[PHA]],"YYYY")</f>
        <v>No Record</v>
      </c>
    </row>
    <row r="1374" spans="2:5" x14ac:dyDescent="0.2">
      <c r="B1374" s="2" t="s">
        <v>75</v>
      </c>
      <c r="C1374" t="s">
        <v>6</v>
      </c>
      <c r="D1374" t="str">
        <f>TEXT(Table1[[#This Row],[PHA]],"mmm")</f>
        <v>No Record</v>
      </c>
      <c r="E1374" t="str">
        <f>TEXT(Table1[[#This Row],[PHA]],"YYYY")</f>
        <v>No Record</v>
      </c>
    </row>
    <row r="1375" spans="2:5" x14ac:dyDescent="0.2">
      <c r="B1375" s="2" t="s">
        <v>75</v>
      </c>
      <c r="C1375" t="s">
        <v>6</v>
      </c>
      <c r="D1375" t="str">
        <f>TEXT(Table1[[#This Row],[PHA]],"mmm")</f>
        <v>No Record</v>
      </c>
      <c r="E1375" t="str">
        <f>TEXT(Table1[[#This Row],[PHA]],"YYYY")</f>
        <v>No Record</v>
      </c>
    </row>
    <row r="1376" spans="2:5" x14ac:dyDescent="0.2">
      <c r="B1376" s="2" t="s">
        <v>75</v>
      </c>
      <c r="C1376" t="s">
        <v>6</v>
      </c>
      <c r="D1376" t="str">
        <f>TEXT(Table1[[#This Row],[PHA]],"mmm")</f>
        <v>No Record</v>
      </c>
      <c r="E1376" t="str">
        <f>TEXT(Table1[[#This Row],[PHA]],"YYYY")</f>
        <v>No Record</v>
      </c>
    </row>
    <row r="1377" spans="2:5" x14ac:dyDescent="0.2">
      <c r="B1377" s="2" t="s">
        <v>75</v>
      </c>
      <c r="C1377" t="s">
        <v>6</v>
      </c>
      <c r="D1377" t="str">
        <f>TEXT(Table1[[#This Row],[PHA]],"mmm")</f>
        <v>No Record</v>
      </c>
      <c r="E1377" t="str">
        <f>TEXT(Table1[[#This Row],[PHA]],"YYYY")</f>
        <v>No Record</v>
      </c>
    </row>
    <row r="1378" spans="2:5" x14ac:dyDescent="0.2">
      <c r="B1378" s="2" t="s">
        <v>75</v>
      </c>
      <c r="C1378" t="s">
        <v>6</v>
      </c>
      <c r="D1378" t="str">
        <f>TEXT(Table1[[#This Row],[PHA]],"mmm")</f>
        <v>No Record</v>
      </c>
      <c r="E1378" t="str">
        <f>TEXT(Table1[[#This Row],[PHA]],"YYYY")</f>
        <v>No Record</v>
      </c>
    </row>
    <row r="1379" spans="2:5" x14ac:dyDescent="0.2">
      <c r="B1379" s="2" t="s">
        <v>75</v>
      </c>
      <c r="C1379" t="s">
        <v>6</v>
      </c>
      <c r="D1379" t="str">
        <f>TEXT(Table1[[#This Row],[PHA]],"mmm")</f>
        <v>No Record</v>
      </c>
      <c r="E1379" t="str">
        <f>TEXT(Table1[[#This Row],[PHA]],"YYYY")</f>
        <v>No Record</v>
      </c>
    </row>
    <row r="1380" spans="2:5" x14ac:dyDescent="0.2">
      <c r="B1380" s="2" t="s">
        <v>75</v>
      </c>
      <c r="C1380" t="s">
        <v>6</v>
      </c>
      <c r="D1380" t="str">
        <f>TEXT(Table1[[#This Row],[PHA]],"mmm")</f>
        <v>No Record</v>
      </c>
      <c r="E1380" t="str">
        <f>TEXT(Table1[[#This Row],[PHA]],"YYYY")</f>
        <v>No Record</v>
      </c>
    </row>
    <row r="1381" spans="2:5" x14ac:dyDescent="0.2">
      <c r="B1381" s="2" t="s">
        <v>75</v>
      </c>
      <c r="C1381" t="s">
        <v>6</v>
      </c>
      <c r="D1381" t="str">
        <f>TEXT(Table1[[#This Row],[PHA]],"mmm")</f>
        <v>No Record</v>
      </c>
      <c r="E1381" t="str">
        <f>TEXT(Table1[[#This Row],[PHA]],"YYYY")</f>
        <v>No Record</v>
      </c>
    </row>
    <row r="1382" spans="2:5" x14ac:dyDescent="0.2">
      <c r="B1382" s="2" t="s">
        <v>75</v>
      </c>
      <c r="C1382" t="s">
        <v>6</v>
      </c>
      <c r="D1382" t="str">
        <f>TEXT(Table1[[#This Row],[PHA]],"mmm")</f>
        <v>No Record</v>
      </c>
      <c r="E1382" t="str">
        <f>TEXT(Table1[[#This Row],[PHA]],"YYYY")</f>
        <v>No Record</v>
      </c>
    </row>
    <row r="1383" spans="2:5" x14ac:dyDescent="0.2">
      <c r="B1383" s="2" t="s">
        <v>75</v>
      </c>
      <c r="C1383" t="s">
        <v>6</v>
      </c>
      <c r="D1383" t="str">
        <f>TEXT(Table1[[#This Row],[PHA]],"mmm")</f>
        <v>No Record</v>
      </c>
      <c r="E1383" t="str">
        <f>TEXT(Table1[[#This Row],[PHA]],"YYYY")</f>
        <v>No Record</v>
      </c>
    </row>
    <row r="1384" spans="2:5" x14ac:dyDescent="0.2">
      <c r="B1384" s="2" t="s">
        <v>75</v>
      </c>
      <c r="C1384" t="s">
        <v>6</v>
      </c>
      <c r="D1384" t="str">
        <f>TEXT(Table1[[#This Row],[PHA]],"mmm")</f>
        <v>No Record</v>
      </c>
      <c r="E1384" t="str">
        <f>TEXT(Table1[[#This Row],[PHA]],"YYYY")</f>
        <v>No Record</v>
      </c>
    </row>
    <row r="1385" spans="2:5" x14ac:dyDescent="0.2">
      <c r="B1385" s="2" t="s">
        <v>75</v>
      </c>
      <c r="C1385" t="s">
        <v>6</v>
      </c>
      <c r="D1385" t="str">
        <f>TEXT(Table1[[#This Row],[PHA]],"mmm")</f>
        <v>No Record</v>
      </c>
      <c r="E1385" t="str">
        <f>TEXT(Table1[[#This Row],[PHA]],"YYYY")</f>
        <v>No Record</v>
      </c>
    </row>
    <row r="1386" spans="2:5" x14ac:dyDescent="0.2">
      <c r="B1386" s="2" t="s">
        <v>75</v>
      </c>
      <c r="C1386" t="s">
        <v>6</v>
      </c>
      <c r="D1386" t="str">
        <f>TEXT(Table1[[#This Row],[PHA]],"mmm")</f>
        <v>No Record</v>
      </c>
      <c r="E1386" t="str">
        <f>TEXT(Table1[[#This Row],[PHA]],"YYYY")</f>
        <v>No Record</v>
      </c>
    </row>
    <row r="1387" spans="2:5" x14ac:dyDescent="0.2">
      <c r="B1387" s="2" t="s">
        <v>75</v>
      </c>
      <c r="C1387" t="s">
        <v>6</v>
      </c>
      <c r="D1387" t="str">
        <f>TEXT(Table1[[#This Row],[PHA]],"mmm")</f>
        <v>No Record</v>
      </c>
      <c r="E1387" t="str">
        <f>TEXT(Table1[[#This Row],[PHA]],"YYYY")</f>
        <v>No Record</v>
      </c>
    </row>
    <row r="1388" spans="2:5" x14ac:dyDescent="0.2">
      <c r="B1388" s="2" t="s">
        <v>75</v>
      </c>
      <c r="C1388" t="s">
        <v>6</v>
      </c>
      <c r="D1388" t="str">
        <f>TEXT(Table1[[#This Row],[PHA]],"mmm")</f>
        <v>No Record</v>
      </c>
      <c r="E1388" t="str">
        <f>TEXT(Table1[[#This Row],[PHA]],"YYYY")</f>
        <v>No Record</v>
      </c>
    </row>
    <row r="1389" spans="2:5" x14ac:dyDescent="0.2">
      <c r="B1389" s="2" t="s">
        <v>75</v>
      </c>
      <c r="C1389" t="s">
        <v>6</v>
      </c>
      <c r="D1389" t="str">
        <f>TEXT(Table1[[#This Row],[PHA]],"mmm")</f>
        <v>No Record</v>
      </c>
      <c r="E1389" t="str">
        <f>TEXT(Table1[[#This Row],[PHA]],"YYYY")</f>
        <v>No Record</v>
      </c>
    </row>
    <row r="1390" spans="2:5" x14ac:dyDescent="0.2">
      <c r="B1390" s="2" t="s">
        <v>75</v>
      </c>
      <c r="C1390" t="s">
        <v>6</v>
      </c>
      <c r="D1390" t="str">
        <f>TEXT(Table1[[#This Row],[PHA]],"mmm")</f>
        <v>No Record</v>
      </c>
      <c r="E1390" t="str">
        <f>TEXT(Table1[[#This Row],[PHA]],"YYYY")</f>
        <v>No Record</v>
      </c>
    </row>
    <row r="1391" spans="2:5" x14ac:dyDescent="0.2">
      <c r="B1391" s="2" t="s">
        <v>75</v>
      </c>
      <c r="C1391" t="s">
        <v>6</v>
      </c>
      <c r="D1391" t="str">
        <f>TEXT(Table1[[#This Row],[PHA]],"mmm")</f>
        <v>No Record</v>
      </c>
      <c r="E1391" t="str">
        <f>TEXT(Table1[[#This Row],[PHA]],"YYYY")</f>
        <v>No Record</v>
      </c>
    </row>
    <row r="1392" spans="2:5" x14ac:dyDescent="0.2">
      <c r="B1392" s="2" t="s">
        <v>75</v>
      </c>
      <c r="C1392" t="s">
        <v>34</v>
      </c>
      <c r="D1392" t="str">
        <f>TEXT(Table1[[#This Row],[PHA]],"mmm")</f>
        <v>No Record</v>
      </c>
      <c r="E1392" t="str">
        <f>TEXT(Table1[[#This Row],[PHA]],"YYYY")</f>
        <v>No Record</v>
      </c>
    </row>
    <row r="1393" spans="2:5" x14ac:dyDescent="0.2">
      <c r="B1393" s="2" t="s">
        <v>75</v>
      </c>
      <c r="C1393" t="s">
        <v>34</v>
      </c>
      <c r="D1393" t="str">
        <f>TEXT(Table1[[#This Row],[PHA]],"mmm")</f>
        <v>No Record</v>
      </c>
      <c r="E1393" t="str">
        <f>TEXT(Table1[[#This Row],[PHA]],"YYYY")</f>
        <v>No Record</v>
      </c>
    </row>
    <row r="1394" spans="2:5" x14ac:dyDescent="0.2">
      <c r="B1394" s="2" t="s">
        <v>75</v>
      </c>
      <c r="C1394" t="s">
        <v>34</v>
      </c>
      <c r="D1394" t="str">
        <f>TEXT(Table1[[#This Row],[PHA]],"mmm")</f>
        <v>No Record</v>
      </c>
      <c r="E1394" t="str">
        <f>TEXT(Table1[[#This Row],[PHA]],"YYYY")</f>
        <v>No Record</v>
      </c>
    </row>
    <row r="1395" spans="2:5" x14ac:dyDescent="0.2">
      <c r="B1395" s="2" t="s">
        <v>75</v>
      </c>
      <c r="C1395" t="s">
        <v>34</v>
      </c>
      <c r="D1395" t="str">
        <f>TEXT(Table1[[#This Row],[PHA]],"mmm")</f>
        <v>No Record</v>
      </c>
      <c r="E1395" t="str">
        <f>TEXT(Table1[[#This Row],[PHA]],"YYYY")</f>
        <v>No Record</v>
      </c>
    </row>
    <row r="1396" spans="2:5" x14ac:dyDescent="0.2">
      <c r="B1396" s="2" t="s">
        <v>75</v>
      </c>
      <c r="C1396" t="s">
        <v>34</v>
      </c>
      <c r="D1396" t="str">
        <f>TEXT(Table1[[#This Row],[PHA]],"mmm")</f>
        <v>No Record</v>
      </c>
      <c r="E1396" t="str">
        <f>TEXT(Table1[[#This Row],[PHA]],"YYYY")</f>
        <v>No Record</v>
      </c>
    </row>
    <row r="1397" spans="2:5" x14ac:dyDescent="0.2">
      <c r="B1397" s="2" t="s">
        <v>75</v>
      </c>
      <c r="C1397" t="s">
        <v>34</v>
      </c>
      <c r="D1397" t="str">
        <f>TEXT(Table1[[#This Row],[PHA]],"mmm")</f>
        <v>No Record</v>
      </c>
      <c r="E1397" t="str">
        <f>TEXT(Table1[[#This Row],[PHA]],"YYYY")</f>
        <v>No Record</v>
      </c>
    </row>
    <row r="1398" spans="2:5" x14ac:dyDescent="0.2">
      <c r="B1398" s="2" t="s">
        <v>75</v>
      </c>
      <c r="C1398" t="s">
        <v>34</v>
      </c>
      <c r="D1398" t="str">
        <f>TEXT(Table1[[#This Row],[PHA]],"mmm")</f>
        <v>No Record</v>
      </c>
      <c r="E1398" t="str">
        <f>TEXT(Table1[[#This Row],[PHA]],"YYYY")</f>
        <v>No Record</v>
      </c>
    </row>
    <row r="1399" spans="2:5" x14ac:dyDescent="0.2">
      <c r="B1399" s="2" t="s">
        <v>75</v>
      </c>
      <c r="C1399" t="s">
        <v>34</v>
      </c>
      <c r="D1399" t="str">
        <f>TEXT(Table1[[#This Row],[PHA]],"mmm")</f>
        <v>No Record</v>
      </c>
      <c r="E1399" t="str">
        <f>TEXT(Table1[[#This Row],[PHA]],"YYYY")</f>
        <v>No Record</v>
      </c>
    </row>
    <row r="1400" spans="2:5" x14ac:dyDescent="0.2">
      <c r="B1400" s="2" t="s">
        <v>75</v>
      </c>
      <c r="C1400" t="s">
        <v>34</v>
      </c>
      <c r="D1400" t="str">
        <f>TEXT(Table1[[#This Row],[PHA]],"mmm")</f>
        <v>No Record</v>
      </c>
      <c r="E1400" t="str">
        <f>TEXT(Table1[[#This Row],[PHA]],"YYYY")</f>
        <v>No Record</v>
      </c>
    </row>
    <row r="1401" spans="2:5" x14ac:dyDescent="0.2">
      <c r="B1401" s="2" t="s">
        <v>75</v>
      </c>
      <c r="C1401" t="s">
        <v>34</v>
      </c>
      <c r="D1401" t="str">
        <f>TEXT(Table1[[#This Row],[PHA]],"mmm")</f>
        <v>No Record</v>
      </c>
      <c r="E1401" t="str">
        <f>TEXT(Table1[[#This Row],[PHA]],"YYYY")</f>
        <v>No Record</v>
      </c>
    </row>
    <row r="1402" spans="2:5" x14ac:dyDescent="0.2">
      <c r="B1402" s="2" t="s">
        <v>75</v>
      </c>
      <c r="C1402" t="s">
        <v>19</v>
      </c>
      <c r="D1402" t="str">
        <f>TEXT(Table1[[#This Row],[PHA]],"mmm")</f>
        <v>No Record</v>
      </c>
      <c r="E1402" t="str">
        <f>TEXT(Table1[[#This Row],[PHA]],"YYYY")</f>
        <v>No Record</v>
      </c>
    </row>
    <row r="1403" spans="2:5" x14ac:dyDescent="0.2">
      <c r="B1403" s="2" t="s">
        <v>75</v>
      </c>
      <c r="C1403" t="s">
        <v>22</v>
      </c>
      <c r="D1403" t="str">
        <f>TEXT(Table1[[#This Row],[PHA]],"mmm")</f>
        <v>No Record</v>
      </c>
      <c r="E1403" t="str">
        <f>TEXT(Table1[[#This Row],[PHA]],"YYYY")</f>
        <v>No Record</v>
      </c>
    </row>
    <row r="1404" spans="2:5" x14ac:dyDescent="0.2">
      <c r="B1404" s="2" t="s">
        <v>75</v>
      </c>
      <c r="C1404" t="s">
        <v>22</v>
      </c>
      <c r="D1404" t="str">
        <f>TEXT(Table1[[#This Row],[PHA]],"mmm")</f>
        <v>No Record</v>
      </c>
      <c r="E1404" t="str">
        <f>TEXT(Table1[[#This Row],[PHA]],"YYYY")</f>
        <v>No Record</v>
      </c>
    </row>
    <row r="1405" spans="2:5" x14ac:dyDescent="0.2">
      <c r="B1405" s="2" t="s">
        <v>75</v>
      </c>
      <c r="C1405" t="s">
        <v>22</v>
      </c>
      <c r="D1405" t="str">
        <f>TEXT(Table1[[#This Row],[PHA]],"mmm")</f>
        <v>No Record</v>
      </c>
      <c r="E1405" t="str">
        <f>TEXT(Table1[[#This Row],[PHA]],"YYYY")</f>
        <v>No Record</v>
      </c>
    </row>
    <row r="1406" spans="2:5" x14ac:dyDescent="0.2">
      <c r="B1406" s="2" t="s">
        <v>75</v>
      </c>
      <c r="C1406" t="s">
        <v>22</v>
      </c>
      <c r="D1406" t="str">
        <f>TEXT(Table1[[#This Row],[PHA]],"mmm")</f>
        <v>No Record</v>
      </c>
      <c r="E1406" t="str">
        <f>TEXT(Table1[[#This Row],[PHA]],"YYYY")</f>
        <v>No Record</v>
      </c>
    </row>
    <row r="1407" spans="2:5" x14ac:dyDescent="0.2">
      <c r="B1407" s="2" t="s">
        <v>75</v>
      </c>
      <c r="C1407" t="s">
        <v>22</v>
      </c>
      <c r="D1407" t="str">
        <f>TEXT(Table1[[#This Row],[PHA]],"mmm")</f>
        <v>No Record</v>
      </c>
      <c r="E1407" t="str">
        <f>TEXT(Table1[[#This Row],[PHA]],"YYYY")</f>
        <v>No Record</v>
      </c>
    </row>
    <row r="1408" spans="2:5" x14ac:dyDescent="0.2">
      <c r="B1408" s="2" t="s">
        <v>75</v>
      </c>
      <c r="C1408" t="s">
        <v>22</v>
      </c>
      <c r="D1408" t="str">
        <f>TEXT(Table1[[#This Row],[PHA]],"mmm")</f>
        <v>No Record</v>
      </c>
      <c r="E1408" t="str">
        <f>TEXT(Table1[[#This Row],[PHA]],"YYYY")</f>
        <v>No Record</v>
      </c>
    </row>
    <row r="1409" spans="2:5" x14ac:dyDescent="0.2">
      <c r="B1409" s="2" t="s">
        <v>75</v>
      </c>
      <c r="C1409" t="s">
        <v>22</v>
      </c>
      <c r="D1409" t="str">
        <f>TEXT(Table1[[#This Row],[PHA]],"mmm")</f>
        <v>No Record</v>
      </c>
      <c r="E1409" t="str">
        <f>TEXT(Table1[[#This Row],[PHA]],"YYYY")</f>
        <v>No Record</v>
      </c>
    </row>
    <row r="1410" spans="2:5" x14ac:dyDescent="0.2">
      <c r="B1410" s="2" t="s">
        <v>75</v>
      </c>
      <c r="C1410" t="s">
        <v>22</v>
      </c>
      <c r="D1410" t="str">
        <f>TEXT(Table1[[#This Row],[PHA]],"mmm")</f>
        <v>No Record</v>
      </c>
      <c r="E1410" t="str">
        <f>TEXT(Table1[[#This Row],[PHA]],"YYYY")</f>
        <v>No Record</v>
      </c>
    </row>
    <row r="1411" spans="2:5" x14ac:dyDescent="0.2">
      <c r="B1411" s="2" t="s">
        <v>75</v>
      </c>
      <c r="C1411" t="s">
        <v>22</v>
      </c>
      <c r="D1411" t="str">
        <f>TEXT(Table1[[#This Row],[PHA]],"mmm")</f>
        <v>No Record</v>
      </c>
      <c r="E1411" t="str">
        <f>TEXT(Table1[[#This Row],[PHA]],"YYYY")</f>
        <v>No Record</v>
      </c>
    </row>
    <row r="1412" spans="2:5" x14ac:dyDescent="0.2">
      <c r="B1412" s="2" t="s">
        <v>75</v>
      </c>
      <c r="C1412" t="s">
        <v>22</v>
      </c>
      <c r="D1412" t="str">
        <f>TEXT(Table1[[#This Row],[PHA]],"mmm")</f>
        <v>No Record</v>
      </c>
      <c r="E1412" t="str">
        <f>TEXT(Table1[[#This Row],[PHA]],"YYYY")</f>
        <v>No Record</v>
      </c>
    </row>
    <row r="1413" spans="2:5" x14ac:dyDescent="0.2">
      <c r="B1413" s="2" t="s">
        <v>75</v>
      </c>
      <c r="C1413" t="s">
        <v>22</v>
      </c>
      <c r="D1413" t="str">
        <f>TEXT(Table1[[#This Row],[PHA]],"mmm")</f>
        <v>No Record</v>
      </c>
      <c r="E1413" t="str">
        <f>TEXT(Table1[[#This Row],[PHA]],"YYYY")</f>
        <v>No Record</v>
      </c>
    </row>
    <row r="1414" spans="2:5" x14ac:dyDescent="0.2">
      <c r="B1414" s="2" t="s">
        <v>75</v>
      </c>
      <c r="C1414" t="s">
        <v>22</v>
      </c>
      <c r="D1414" t="str">
        <f>TEXT(Table1[[#This Row],[PHA]],"mmm")</f>
        <v>No Record</v>
      </c>
      <c r="E1414" t="str">
        <f>TEXT(Table1[[#This Row],[PHA]],"YYYY")</f>
        <v>No Record</v>
      </c>
    </row>
    <row r="1415" spans="2:5" x14ac:dyDescent="0.2">
      <c r="B1415" s="2" t="s">
        <v>75</v>
      </c>
      <c r="C1415" t="s">
        <v>22</v>
      </c>
      <c r="D1415" t="str">
        <f>TEXT(Table1[[#This Row],[PHA]],"mmm")</f>
        <v>No Record</v>
      </c>
      <c r="E1415" t="str">
        <f>TEXT(Table1[[#This Row],[PHA]],"YYYY")</f>
        <v>No Record</v>
      </c>
    </row>
    <row r="1416" spans="2:5" x14ac:dyDescent="0.2">
      <c r="B1416" s="2" t="s">
        <v>75</v>
      </c>
      <c r="C1416" t="s">
        <v>22</v>
      </c>
      <c r="D1416" t="str">
        <f>TEXT(Table1[[#This Row],[PHA]],"mmm")</f>
        <v>No Record</v>
      </c>
      <c r="E1416" t="str">
        <f>TEXT(Table1[[#This Row],[PHA]],"YYYY")</f>
        <v>No Record</v>
      </c>
    </row>
    <row r="1417" spans="2:5" x14ac:dyDescent="0.2">
      <c r="B1417" s="2" t="s">
        <v>75</v>
      </c>
      <c r="C1417" t="s">
        <v>5</v>
      </c>
      <c r="D1417" t="str">
        <f>TEXT(Table1[[#This Row],[PHA]],"mmm")</f>
        <v>No Record</v>
      </c>
      <c r="E1417" t="str">
        <f>TEXT(Table1[[#This Row],[PHA]],"YYYY")</f>
        <v>No Record</v>
      </c>
    </row>
    <row r="1418" spans="2:5" x14ac:dyDescent="0.2">
      <c r="B1418" s="2" t="s">
        <v>75</v>
      </c>
      <c r="C1418" t="s">
        <v>5</v>
      </c>
      <c r="D1418" t="str">
        <f>TEXT(Table1[[#This Row],[PHA]],"mmm")</f>
        <v>No Record</v>
      </c>
      <c r="E1418" t="str">
        <f>TEXT(Table1[[#This Row],[PHA]],"YYYY")</f>
        <v>No Record</v>
      </c>
    </row>
    <row r="1419" spans="2:5" x14ac:dyDescent="0.2">
      <c r="B1419" s="2" t="s">
        <v>75</v>
      </c>
      <c r="C1419" t="s">
        <v>5</v>
      </c>
      <c r="D1419" t="str">
        <f>TEXT(Table1[[#This Row],[PHA]],"mmm")</f>
        <v>No Record</v>
      </c>
      <c r="E1419" t="str">
        <f>TEXT(Table1[[#This Row],[PHA]],"YYYY")</f>
        <v>No Record</v>
      </c>
    </row>
    <row r="1420" spans="2:5" x14ac:dyDescent="0.2">
      <c r="B1420" s="2" t="s">
        <v>75</v>
      </c>
      <c r="C1420" t="s">
        <v>5</v>
      </c>
      <c r="D1420" t="str">
        <f>TEXT(Table1[[#This Row],[PHA]],"mmm")</f>
        <v>No Record</v>
      </c>
      <c r="E1420" t="str">
        <f>TEXT(Table1[[#This Row],[PHA]],"YYYY")</f>
        <v>No Record</v>
      </c>
    </row>
    <row r="1421" spans="2:5" x14ac:dyDescent="0.2">
      <c r="B1421" s="2" t="s">
        <v>75</v>
      </c>
      <c r="C1421" t="s">
        <v>5</v>
      </c>
      <c r="D1421" t="str">
        <f>TEXT(Table1[[#This Row],[PHA]],"mmm")</f>
        <v>No Record</v>
      </c>
      <c r="E1421" t="str">
        <f>TEXT(Table1[[#This Row],[PHA]],"YYYY")</f>
        <v>No Record</v>
      </c>
    </row>
    <row r="1422" spans="2:5" x14ac:dyDescent="0.2">
      <c r="B1422" s="2" t="s">
        <v>75</v>
      </c>
      <c r="C1422" t="s">
        <v>5</v>
      </c>
      <c r="D1422" t="str">
        <f>TEXT(Table1[[#This Row],[PHA]],"mmm")</f>
        <v>No Record</v>
      </c>
      <c r="E1422" t="str">
        <f>TEXT(Table1[[#This Row],[PHA]],"YYYY")</f>
        <v>No Record</v>
      </c>
    </row>
    <row r="1423" spans="2:5" x14ac:dyDescent="0.2">
      <c r="B1423" s="2" t="s">
        <v>75</v>
      </c>
      <c r="C1423" t="s">
        <v>5</v>
      </c>
      <c r="D1423" t="str">
        <f>TEXT(Table1[[#This Row],[PHA]],"mmm")</f>
        <v>No Record</v>
      </c>
      <c r="E1423" t="str">
        <f>TEXT(Table1[[#This Row],[PHA]],"YYYY")</f>
        <v>No Record</v>
      </c>
    </row>
    <row r="1424" spans="2:5" x14ac:dyDescent="0.2">
      <c r="B1424" s="2" t="s">
        <v>75</v>
      </c>
      <c r="C1424" t="s">
        <v>5</v>
      </c>
      <c r="D1424" t="str">
        <f>TEXT(Table1[[#This Row],[PHA]],"mmm")</f>
        <v>No Record</v>
      </c>
      <c r="E1424" t="str">
        <f>TEXT(Table1[[#This Row],[PHA]],"YYYY")</f>
        <v>No Record</v>
      </c>
    </row>
    <row r="1425" spans="2:5" x14ac:dyDescent="0.2">
      <c r="B1425" s="2" t="s">
        <v>75</v>
      </c>
      <c r="C1425" t="s">
        <v>5</v>
      </c>
      <c r="D1425" t="str">
        <f>TEXT(Table1[[#This Row],[PHA]],"mmm")</f>
        <v>No Record</v>
      </c>
      <c r="E1425" t="str">
        <f>TEXT(Table1[[#This Row],[PHA]],"YYYY")</f>
        <v>No Record</v>
      </c>
    </row>
    <row r="1426" spans="2:5" x14ac:dyDescent="0.2">
      <c r="B1426" s="2" t="s">
        <v>75</v>
      </c>
      <c r="C1426" t="s">
        <v>5</v>
      </c>
      <c r="D1426" t="str">
        <f>TEXT(Table1[[#This Row],[PHA]],"mmm")</f>
        <v>No Record</v>
      </c>
      <c r="E1426" t="str">
        <f>TEXT(Table1[[#This Row],[PHA]],"YYYY")</f>
        <v>No Record</v>
      </c>
    </row>
    <row r="1427" spans="2:5" x14ac:dyDescent="0.2">
      <c r="B1427" s="2" t="s">
        <v>75</v>
      </c>
      <c r="C1427" t="s">
        <v>5</v>
      </c>
      <c r="D1427" t="str">
        <f>TEXT(Table1[[#This Row],[PHA]],"mmm")</f>
        <v>No Record</v>
      </c>
      <c r="E1427" t="str">
        <f>TEXT(Table1[[#This Row],[PHA]],"YYYY")</f>
        <v>No Record</v>
      </c>
    </row>
    <row r="1428" spans="2:5" x14ac:dyDescent="0.2">
      <c r="B1428" s="2" t="s">
        <v>75</v>
      </c>
      <c r="C1428" t="s">
        <v>4</v>
      </c>
      <c r="D1428" t="str">
        <f>TEXT(Table1[[#This Row],[PHA]],"mmm")</f>
        <v>No Record</v>
      </c>
      <c r="E1428" t="str">
        <f>TEXT(Table1[[#This Row],[PHA]],"YYYY")</f>
        <v>No Record</v>
      </c>
    </row>
    <row r="1429" spans="2:5" x14ac:dyDescent="0.2">
      <c r="B1429" s="2" t="s">
        <v>75</v>
      </c>
      <c r="C1429" t="s">
        <v>4</v>
      </c>
      <c r="D1429" t="str">
        <f>TEXT(Table1[[#This Row],[PHA]],"mmm")</f>
        <v>No Record</v>
      </c>
      <c r="E1429" t="str">
        <f>TEXT(Table1[[#This Row],[PHA]],"YYYY")</f>
        <v>No Record</v>
      </c>
    </row>
    <row r="1430" spans="2:5" x14ac:dyDescent="0.2">
      <c r="B1430" s="2" t="s">
        <v>75</v>
      </c>
      <c r="C1430" t="s">
        <v>79</v>
      </c>
      <c r="D1430" t="str">
        <f>TEXT(Table1[[#This Row],[PHA]],"mmm")</f>
        <v>No Record</v>
      </c>
      <c r="E1430" t="str">
        <f>TEXT(Table1[[#This Row],[PHA]],"YYYY")</f>
        <v>No Record</v>
      </c>
    </row>
    <row r="1431" spans="2:5" x14ac:dyDescent="0.2">
      <c r="B1431" s="2" t="s">
        <v>75</v>
      </c>
      <c r="C1431" t="s">
        <v>20</v>
      </c>
      <c r="D1431" t="str">
        <f>TEXT(Table1[[#This Row],[PHA]],"mmm")</f>
        <v>No Record</v>
      </c>
      <c r="E1431" t="str">
        <f>TEXT(Table1[[#This Row],[PHA]],"YYYY")</f>
        <v>No Record</v>
      </c>
    </row>
    <row r="1432" spans="2:5" x14ac:dyDescent="0.2">
      <c r="B1432" s="2" t="s">
        <v>75</v>
      </c>
      <c r="C1432" t="s">
        <v>20</v>
      </c>
      <c r="D1432" t="str">
        <f>TEXT(Table1[[#This Row],[PHA]],"mmm")</f>
        <v>No Record</v>
      </c>
      <c r="E1432" t="str">
        <f>TEXT(Table1[[#This Row],[PHA]],"YYYY")</f>
        <v>No Record</v>
      </c>
    </row>
    <row r="1433" spans="2:5" x14ac:dyDescent="0.2">
      <c r="B1433" s="2" t="s">
        <v>75</v>
      </c>
      <c r="C1433" t="s">
        <v>20</v>
      </c>
      <c r="D1433" t="str">
        <f>TEXT(Table1[[#This Row],[PHA]],"mmm")</f>
        <v>No Record</v>
      </c>
      <c r="E1433" t="str">
        <f>TEXT(Table1[[#This Row],[PHA]],"YYYY")</f>
        <v>No Record</v>
      </c>
    </row>
    <row r="1434" spans="2:5" x14ac:dyDescent="0.2">
      <c r="B1434" s="2" t="s">
        <v>75</v>
      </c>
      <c r="C1434" t="s">
        <v>20</v>
      </c>
      <c r="D1434" t="str">
        <f>TEXT(Table1[[#This Row],[PHA]],"mmm")</f>
        <v>No Record</v>
      </c>
      <c r="E1434" t="str">
        <f>TEXT(Table1[[#This Row],[PHA]],"YYYY")</f>
        <v>No Record</v>
      </c>
    </row>
    <row r="1435" spans="2:5" x14ac:dyDescent="0.2">
      <c r="B1435" s="2" t="s">
        <v>75</v>
      </c>
      <c r="C1435" t="s">
        <v>20</v>
      </c>
      <c r="D1435" t="str">
        <f>TEXT(Table1[[#This Row],[PHA]],"mmm")</f>
        <v>No Record</v>
      </c>
      <c r="E1435" t="str">
        <f>TEXT(Table1[[#This Row],[PHA]],"YYYY")</f>
        <v>No Record</v>
      </c>
    </row>
    <row r="1436" spans="2:5" x14ac:dyDescent="0.2">
      <c r="B1436" s="2" t="s">
        <v>75</v>
      </c>
      <c r="C1436" t="s">
        <v>20</v>
      </c>
      <c r="D1436" t="str">
        <f>TEXT(Table1[[#This Row],[PHA]],"mmm")</f>
        <v>No Record</v>
      </c>
      <c r="E1436" t="str">
        <f>TEXT(Table1[[#This Row],[PHA]],"YYYY")</f>
        <v>No Record</v>
      </c>
    </row>
  </sheetData>
  <sortState columnSort="1" ref="Y3:AL33">
    <sortCondition ref="AA5" customList="Jan,Feb,Mar,Apr,May,Jun,Jul,Aug,Sep,Oct,Nov,Dec"/>
  </sortState>
  <conditionalFormatting sqref="X5">
    <cfRule type="uniqueValues" dxfId="50" priority="52"/>
  </conditionalFormatting>
  <conditionalFormatting sqref="X4">
    <cfRule type="uniqueValues" dxfId="49" priority="50"/>
  </conditionalFormatting>
  <conditionalFormatting sqref="X6">
    <cfRule type="uniqueValues" dxfId="48" priority="49"/>
  </conditionalFormatting>
  <conditionalFormatting sqref="X9">
    <cfRule type="uniqueValues" dxfId="47" priority="48"/>
  </conditionalFormatting>
  <conditionalFormatting sqref="X7">
    <cfRule type="uniqueValues" dxfId="46" priority="47"/>
  </conditionalFormatting>
  <conditionalFormatting sqref="X8">
    <cfRule type="uniqueValues" dxfId="45" priority="46"/>
  </conditionalFormatting>
  <conditionalFormatting sqref="X10">
    <cfRule type="uniqueValues" dxfId="44" priority="45"/>
  </conditionalFormatting>
  <conditionalFormatting sqref="X11">
    <cfRule type="uniqueValues" dxfId="43" priority="43"/>
  </conditionalFormatting>
  <conditionalFormatting sqref="X12">
    <cfRule type="uniqueValues" dxfId="42" priority="42"/>
  </conditionalFormatting>
  <conditionalFormatting sqref="X13">
    <cfRule type="uniqueValues" dxfId="41" priority="41"/>
  </conditionalFormatting>
  <conditionalFormatting sqref="X14">
    <cfRule type="uniqueValues" dxfId="40" priority="40"/>
  </conditionalFormatting>
  <conditionalFormatting sqref="X15">
    <cfRule type="uniqueValues" dxfId="39" priority="39"/>
  </conditionalFormatting>
  <conditionalFormatting sqref="X16">
    <cfRule type="uniqueValues" dxfId="38" priority="38"/>
  </conditionalFormatting>
  <conditionalFormatting sqref="X17">
    <cfRule type="uniqueValues" dxfId="37" priority="37"/>
  </conditionalFormatting>
  <conditionalFormatting sqref="X18">
    <cfRule type="uniqueValues" dxfId="36" priority="36"/>
  </conditionalFormatting>
  <conditionalFormatting sqref="X19">
    <cfRule type="uniqueValues" dxfId="35" priority="35"/>
  </conditionalFormatting>
  <conditionalFormatting sqref="X20">
    <cfRule type="uniqueValues" dxfId="34" priority="34"/>
  </conditionalFormatting>
  <conditionalFormatting sqref="X21">
    <cfRule type="uniqueValues" dxfId="33" priority="33"/>
  </conditionalFormatting>
  <conditionalFormatting sqref="X22">
    <cfRule type="uniqueValues" dxfId="32" priority="32"/>
  </conditionalFormatting>
  <conditionalFormatting sqref="X24">
    <cfRule type="uniqueValues" dxfId="31" priority="31"/>
  </conditionalFormatting>
  <conditionalFormatting sqref="X25">
    <cfRule type="uniqueValues" dxfId="30" priority="30"/>
  </conditionalFormatting>
  <conditionalFormatting sqref="X26">
    <cfRule type="uniqueValues" dxfId="29" priority="29"/>
  </conditionalFormatting>
  <conditionalFormatting sqref="X27">
    <cfRule type="uniqueValues" dxfId="28" priority="28"/>
  </conditionalFormatting>
  <conditionalFormatting sqref="X28">
    <cfRule type="uniqueValues" dxfId="27" priority="27"/>
  </conditionalFormatting>
  <conditionalFormatting sqref="X29">
    <cfRule type="uniqueValues" dxfId="26" priority="26"/>
  </conditionalFormatting>
  <conditionalFormatting sqref="X30">
    <cfRule type="uniqueValues" dxfId="25" priority="25"/>
  </conditionalFormatting>
  <conditionalFormatting sqref="X31">
    <cfRule type="uniqueValues" dxfId="24" priority="24"/>
  </conditionalFormatting>
  <conditionalFormatting sqref="X32">
    <cfRule type="uniqueValues" dxfId="23" priority="23"/>
  </conditionalFormatting>
  <conditionalFormatting sqref="X33">
    <cfRule type="uniqueValues" dxfId="22" priority="22"/>
  </conditionalFormatting>
  <conditionalFormatting sqref="X34">
    <cfRule type="uniqueValues" dxfId="21" priority="21"/>
  </conditionalFormatting>
  <conditionalFormatting sqref="X35">
    <cfRule type="uniqueValues" dxfId="20" priority="20"/>
  </conditionalFormatting>
  <conditionalFormatting sqref="X36">
    <cfRule type="uniqueValues" dxfId="19" priority="19"/>
  </conditionalFormatting>
  <conditionalFormatting sqref="X37">
    <cfRule type="uniqueValues" dxfId="18" priority="18"/>
  </conditionalFormatting>
  <conditionalFormatting sqref="X38">
    <cfRule type="uniqueValues" dxfId="17" priority="17"/>
  </conditionalFormatting>
  <conditionalFormatting sqref="X40">
    <cfRule type="uniqueValues" dxfId="16" priority="16"/>
  </conditionalFormatting>
  <conditionalFormatting sqref="X41">
    <cfRule type="uniqueValues" dxfId="15" priority="15"/>
  </conditionalFormatting>
  <conditionalFormatting sqref="X42">
    <cfRule type="uniqueValues" dxfId="14" priority="14"/>
  </conditionalFormatting>
  <conditionalFormatting sqref="X43">
    <cfRule type="uniqueValues" dxfId="13" priority="13"/>
  </conditionalFormatting>
  <conditionalFormatting sqref="X44">
    <cfRule type="uniqueValues" dxfId="12" priority="12"/>
  </conditionalFormatting>
  <conditionalFormatting sqref="X45">
    <cfRule type="uniqueValues" dxfId="11" priority="11"/>
  </conditionalFormatting>
  <conditionalFormatting sqref="X46">
    <cfRule type="uniqueValues" dxfId="10" priority="10"/>
  </conditionalFormatting>
  <conditionalFormatting sqref="X47">
    <cfRule type="uniqueValues" dxfId="9" priority="9"/>
  </conditionalFormatting>
  <conditionalFormatting sqref="X48">
    <cfRule type="uniqueValues" dxfId="8" priority="8"/>
  </conditionalFormatting>
  <conditionalFormatting sqref="X49">
    <cfRule type="uniqueValues" dxfId="7" priority="7"/>
  </conditionalFormatting>
  <conditionalFormatting sqref="X50">
    <cfRule type="uniqueValues" dxfId="6" priority="6"/>
  </conditionalFormatting>
  <conditionalFormatting sqref="X51">
    <cfRule type="uniqueValues" dxfId="5" priority="5"/>
  </conditionalFormatting>
  <conditionalFormatting sqref="X52">
    <cfRule type="uniqueValues" dxfId="4" priority="4"/>
  </conditionalFormatting>
  <conditionalFormatting sqref="X53">
    <cfRule type="uniqueValues" dxfId="3" priority="3"/>
  </conditionalFormatting>
  <conditionalFormatting sqref="X54">
    <cfRule type="uniqueValues" dxfId="2" priority="2"/>
  </conditionalFormatting>
  <conditionalFormatting sqref="X56">
    <cfRule type="uniqueValues" dxfId="1" priority="1"/>
  </conditionalFormatting>
  <pageMargins left="0.7" right="0.7" top="0.75" bottom="0.75" header="0.3" footer="0.3"/>
  <pageSetup orientation="portrait" r:id="rId4"/>
  <drawing r:id="rId5"/>
  <tableParts count="4">
    <tablePart r:id="rId6"/>
    <tablePart r:id="rId7"/>
    <tablePart r:id="rId8"/>
    <tablePart r:id="rId9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S1224"/>
  <sheetViews>
    <sheetView workbookViewId="0">
      <selection activeCell="F42" sqref="F42"/>
    </sheetView>
  </sheetViews>
  <sheetFormatPr defaultRowHeight="14.25" x14ac:dyDescent="0.2"/>
  <cols>
    <col min="5" max="5" width="12.75" bestFit="1" customWidth="1"/>
    <col min="6" max="6" width="10.75" bestFit="1" customWidth="1"/>
    <col min="7" max="18" width="6.5" customWidth="1"/>
    <col min="19" max="19" width="11.375" bestFit="1" customWidth="1"/>
    <col min="21" max="21" width="11.375" bestFit="1" customWidth="1"/>
  </cols>
  <sheetData>
    <row r="2" spans="2:19" ht="15" x14ac:dyDescent="0.25">
      <c r="B2" s="3" t="s">
        <v>95</v>
      </c>
      <c r="E2" t="s">
        <v>107</v>
      </c>
    </row>
    <row r="3" spans="2:19" x14ac:dyDescent="0.2">
      <c r="B3" t="s">
        <v>77</v>
      </c>
      <c r="C3" t="s">
        <v>0</v>
      </c>
      <c r="E3" s="4" t="s">
        <v>94</v>
      </c>
      <c r="G3" s="4" t="s">
        <v>77</v>
      </c>
    </row>
    <row r="4" spans="2:19" x14ac:dyDescent="0.2">
      <c r="B4" s="5">
        <v>39116</v>
      </c>
      <c r="C4" s="6" t="s">
        <v>32</v>
      </c>
      <c r="E4" s="4" t="s">
        <v>96</v>
      </c>
      <c r="F4" s="4" t="s">
        <v>97</v>
      </c>
      <c r="G4" s="2" t="s">
        <v>65</v>
      </c>
      <c r="H4" s="2" t="s">
        <v>66</v>
      </c>
      <c r="I4" s="2" t="s">
        <v>67</v>
      </c>
      <c r="J4" s="2" t="s">
        <v>68</v>
      </c>
      <c r="K4" s="2" t="s">
        <v>69</v>
      </c>
      <c r="L4" s="2" t="s">
        <v>70</v>
      </c>
      <c r="M4" s="2" t="s">
        <v>71</v>
      </c>
      <c r="N4" s="2" t="s">
        <v>72</v>
      </c>
      <c r="O4" s="2" t="s">
        <v>88</v>
      </c>
      <c r="P4" s="2" t="s">
        <v>62</v>
      </c>
      <c r="Q4" s="2" t="s">
        <v>63</v>
      </c>
      <c r="R4" s="2" t="s">
        <v>64</v>
      </c>
      <c r="S4" s="2" t="s">
        <v>87</v>
      </c>
    </row>
    <row r="5" spans="2:19" x14ac:dyDescent="0.2">
      <c r="B5" s="5">
        <v>39198</v>
      </c>
      <c r="C5" s="6" t="s">
        <v>36</v>
      </c>
      <c r="E5" t="s">
        <v>89</v>
      </c>
      <c r="F5" t="s">
        <v>98</v>
      </c>
      <c r="G5" s="1"/>
      <c r="H5" s="1">
        <v>1</v>
      </c>
      <c r="I5" s="1"/>
      <c r="J5" s="1"/>
      <c r="K5" s="1"/>
      <c r="L5" s="1"/>
      <c r="M5" s="1"/>
      <c r="N5" s="1"/>
      <c r="O5" s="1"/>
      <c r="P5" s="1"/>
      <c r="Q5" s="1"/>
      <c r="R5" s="1"/>
      <c r="S5" s="1">
        <v>1</v>
      </c>
    </row>
    <row r="6" spans="2:19" x14ac:dyDescent="0.2">
      <c r="B6" s="5">
        <v>39252</v>
      </c>
      <c r="C6" s="6" t="s">
        <v>36</v>
      </c>
      <c r="F6" t="s">
        <v>99</v>
      </c>
      <c r="G6" s="1"/>
      <c r="H6" s="1"/>
      <c r="I6" s="1"/>
      <c r="J6" s="1">
        <v>1</v>
      </c>
      <c r="K6" s="1"/>
      <c r="L6" s="1">
        <v>1</v>
      </c>
      <c r="M6" s="1"/>
      <c r="N6" s="1"/>
      <c r="O6" s="1"/>
      <c r="P6" s="1"/>
      <c r="Q6" s="1"/>
      <c r="R6" s="1"/>
      <c r="S6" s="1">
        <v>2</v>
      </c>
    </row>
    <row r="7" spans="2:19" x14ac:dyDescent="0.2">
      <c r="B7" s="5">
        <v>39303</v>
      </c>
      <c r="C7" s="6" t="s">
        <v>36</v>
      </c>
      <c r="F7" t="s">
        <v>100</v>
      </c>
      <c r="G7" s="1"/>
      <c r="H7" s="1"/>
      <c r="I7" s="1"/>
      <c r="J7" s="1"/>
      <c r="K7" s="1"/>
      <c r="L7" s="1"/>
      <c r="M7" s="1"/>
      <c r="N7" s="1">
        <v>2</v>
      </c>
      <c r="O7" s="1"/>
      <c r="P7" s="1"/>
      <c r="Q7" s="1"/>
      <c r="R7" s="1"/>
      <c r="S7" s="1">
        <v>2</v>
      </c>
    </row>
    <row r="8" spans="2:19" x14ac:dyDescent="0.2">
      <c r="B8" s="5">
        <v>39304</v>
      </c>
      <c r="C8" s="6" t="s">
        <v>6</v>
      </c>
      <c r="F8" t="s">
        <v>101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2:19" x14ac:dyDescent="0.2">
      <c r="B9" s="5">
        <v>39487</v>
      </c>
      <c r="C9" s="6" t="s">
        <v>36</v>
      </c>
      <c r="E9" t="s">
        <v>102</v>
      </c>
      <c r="G9" s="1"/>
      <c r="H9" s="1">
        <v>1</v>
      </c>
      <c r="I9" s="1"/>
      <c r="J9" s="1">
        <v>1</v>
      </c>
      <c r="K9" s="1"/>
      <c r="L9" s="1">
        <v>1</v>
      </c>
      <c r="M9" s="1"/>
      <c r="N9" s="1">
        <v>2</v>
      </c>
      <c r="O9" s="1"/>
      <c r="P9" s="1"/>
      <c r="Q9" s="1"/>
      <c r="R9" s="1"/>
      <c r="S9" s="1">
        <v>5</v>
      </c>
    </row>
    <row r="10" spans="2:19" x14ac:dyDescent="0.2">
      <c r="B10" s="5">
        <v>39487</v>
      </c>
      <c r="C10" s="6" t="s">
        <v>36</v>
      </c>
      <c r="E10" t="s">
        <v>90</v>
      </c>
      <c r="F10" t="s">
        <v>98</v>
      </c>
      <c r="G10" s="1"/>
      <c r="H10" s="1">
        <v>2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>
        <v>2</v>
      </c>
    </row>
    <row r="11" spans="2:19" x14ac:dyDescent="0.2">
      <c r="B11" s="5">
        <v>39545</v>
      </c>
      <c r="C11" s="6" t="s">
        <v>18</v>
      </c>
      <c r="F11" t="s">
        <v>99</v>
      </c>
      <c r="G11" s="1"/>
      <c r="H11" s="1"/>
      <c r="I11" s="1"/>
      <c r="J11" s="1">
        <v>4</v>
      </c>
      <c r="K11" s="1"/>
      <c r="L11" s="1"/>
      <c r="M11" s="1"/>
      <c r="N11" s="1"/>
      <c r="O11" s="1"/>
      <c r="P11" s="1"/>
      <c r="Q11" s="1"/>
      <c r="R11" s="1"/>
      <c r="S11" s="1">
        <v>4</v>
      </c>
    </row>
    <row r="12" spans="2:19" x14ac:dyDescent="0.2">
      <c r="B12" s="5">
        <v>39545</v>
      </c>
      <c r="C12" s="6" t="s">
        <v>18</v>
      </c>
      <c r="F12" t="s">
        <v>100</v>
      </c>
      <c r="G12" s="1"/>
      <c r="H12" s="1"/>
      <c r="I12" s="1"/>
      <c r="J12" s="1"/>
      <c r="K12" s="1"/>
      <c r="L12" s="1"/>
      <c r="M12" s="1">
        <v>2</v>
      </c>
      <c r="N12" s="1">
        <v>3</v>
      </c>
      <c r="O12" s="1">
        <v>2</v>
      </c>
      <c r="P12" s="1"/>
      <c r="Q12" s="1"/>
      <c r="R12" s="1"/>
      <c r="S12" s="1">
        <v>7</v>
      </c>
    </row>
    <row r="13" spans="2:19" x14ac:dyDescent="0.2">
      <c r="B13" s="5">
        <v>39548</v>
      </c>
      <c r="C13" s="6" t="s">
        <v>36</v>
      </c>
      <c r="F13" t="s">
        <v>101</v>
      </c>
      <c r="G13" s="1"/>
      <c r="H13" s="1"/>
      <c r="I13" s="1"/>
      <c r="J13" s="1"/>
      <c r="K13" s="1"/>
      <c r="L13" s="1"/>
      <c r="M13" s="1"/>
      <c r="N13" s="1"/>
      <c r="O13" s="1"/>
      <c r="P13" s="1">
        <v>3</v>
      </c>
      <c r="Q13" s="1">
        <v>22</v>
      </c>
      <c r="R13" s="1">
        <v>3</v>
      </c>
      <c r="S13" s="1">
        <v>28</v>
      </c>
    </row>
    <row r="14" spans="2:19" x14ac:dyDescent="0.2">
      <c r="B14" s="5">
        <v>39557</v>
      </c>
      <c r="C14" s="6" t="s">
        <v>36</v>
      </c>
      <c r="E14" t="s">
        <v>103</v>
      </c>
      <c r="G14" s="1"/>
      <c r="H14" s="1">
        <v>2</v>
      </c>
      <c r="I14" s="1"/>
      <c r="J14" s="1">
        <v>4</v>
      </c>
      <c r="K14" s="1"/>
      <c r="L14" s="1"/>
      <c r="M14" s="1">
        <v>2</v>
      </c>
      <c r="N14" s="1">
        <v>3</v>
      </c>
      <c r="O14" s="1">
        <v>2</v>
      </c>
      <c r="P14" s="1">
        <v>3</v>
      </c>
      <c r="Q14" s="1">
        <v>22</v>
      </c>
      <c r="R14" s="1">
        <v>3</v>
      </c>
      <c r="S14" s="1">
        <v>41</v>
      </c>
    </row>
    <row r="15" spans="2:19" x14ac:dyDescent="0.2">
      <c r="B15" s="5">
        <v>39636</v>
      </c>
      <c r="C15" s="6" t="s">
        <v>36</v>
      </c>
      <c r="E15" t="s">
        <v>91</v>
      </c>
      <c r="F15" t="s">
        <v>98</v>
      </c>
      <c r="G15" s="1">
        <v>4</v>
      </c>
      <c r="H15" s="1">
        <v>4</v>
      </c>
      <c r="I15" s="1">
        <v>7</v>
      </c>
      <c r="J15" s="1"/>
      <c r="K15" s="1"/>
      <c r="L15" s="1"/>
      <c r="M15" s="1"/>
      <c r="N15" s="1"/>
      <c r="O15" s="1"/>
      <c r="P15" s="1"/>
      <c r="Q15" s="1"/>
      <c r="R15" s="1"/>
      <c r="S15" s="1">
        <v>15</v>
      </c>
    </row>
    <row r="16" spans="2:19" x14ac:dyDescent="0.2">
      <c r="B16" s="5">
        <v>39643</v>
      </c>
      <c r="C16" s="6" t="s">
        <v>13</v>
      </c>
      <c r="F16" t="s">
        <v>99</v>
      </c>
      <c r="G16" s="1"/>
      <c r="H16" s="1"/>
      <c r="I16" s="1"/>
      <c r="J16" s="1">
        <v>26</v>
      </c>
      <c r="K16" s="1">
        <v>3</v>
      </c>
      <c r="L16" s="1">
        <v>6</v>
      </c>
      <c r="M16" s="1"/>
      <c r="N16" s="1"/>
      <c r="O16" s="1"/>
      <c r="P16" s="1"/>
      <c r="Q16" s="1"/>
      <c r="R16" s="1"/>
      <c r="S16" s="1">
        <v>35</v>
      </c>
    </row>
    <row r="17" spans="2:19" x14ac:dyDescent="0.2">
      <c r="B17" s="5">
        <v>39668</v>
      </c>
      <c r="C17" s="6" t="s">
        <v>17</v>
      </c>
      <c r="F17" t="s">
        <v>100</v>
      </c>
      <c r="G17" s="1"/>
      <c r="H17" s="1"/>
      <c r="I17" s="1"/>
      <c r="J17" s="1"/>
      <c r="K17" s="1"/>
      <c r="L17" s="1"/>
      <c r="M17" s="1">
        <v>4</v>
      </c>
      <c r="N17" s="1">
        <v>18</v>
      </c>
      <c r="O17" s="1">
        <v>9</v>
      </c>
      <c r="P17" s="1"/>
      <c r="Q17" s="1"/>
      <c r="R17" s="1"/>
      <c r="S17" s="1">
        <v>31</v>
      </c>
    </row>
    <row r="18" spans="2:19" x14ac:dyDescent="0.2">
      <c r="B18" s="5">
        <v>39681</v>
      </c>
      <c r="C18" s="6" t="s">
        <v>6</v>
      </c>
      <c r="F18" t="s">
        <v>101</v>
      </c>
      <c r="G18" s="1"/>
      <c r="H18" s="1"/>
      <c r="I18" s="1"/>
      <c r="J18" s="1"/>
      <c r="K18" s="1"/>
      <c r="L18" s="1"/>
      <c r="M18" s="1"/>
      <c r="N18" s="1"/>
      <c r="O18" s="1"/>
      <c r="P18" s="1">
        <v>16</v>
      </c>
      <c r="Q18" s="1">
        <v>40</v>
      </c>
      <c r="R18" s="1">
        <v>17</v>
      </c>
      <c r="S18" s="1">
        <v>73</v>
      </c>
    </row>
    <row r="19" spans="2:19" x14ac:dyDescent="0.2">
      <c r="B19" s="5">
        <v>39685</v>
      </c>
      <c r="C19" s="6" t="s">
        <v>46</v>
      </c>
      <c r="E19" t="s">
        <v>104</v>
      </c>
      <c r="G19" s="1">
        <v>4</v>
      </c>
      <c r="H19" s="1">
        <v>4</v>
      </c>
      <c r="I19" s="1">
        <v>7</v>
      </c>
      <c r="J19" s="1">
        <v>26</v>
      </c>
      <c r="K19" s="1">
        <v>3</v>
      </c>
      <c r="L19" s="1">
        <v>6</v>
      </c>
      <c r="M19" s="1">
        <v>4</v>
      </c>
      <c r="N19" s="1">
        <v>18</v>
      </c>
      <c r="O19" s="1">
        <v>9</v>
      </c>
      <c r="P19" s="1">
        <v>16</v>
      </c>
      <c r="Q19" s="1">
        <v>40</v>
      </c>
      <c r="R19" s="1">
        <v>17</v>
      </c>
      <c r="S19" s="1">
        <v>154</v>
      </c>
    </row>
    <row r="20" spans="2:19" x14ac:dyDescent="0.2">
      <c r="B20" s="5">
        <v>39701</v>
      </c>
      <c r="C20" s="6" t="s">
        <v>18</v>
      </c>
      <c r="E20" t="s">
        <v>92</v>
      </c>
      <c r="F20" t="s">
        <v>98</v>
      </c>
      <c r="G20" s="1">
        <v>283</v>
      </c>
      <c r="H20" s="1">
        <v>51</v>
      </c>
      <c r="I20" s="1">
        <v>51</v>
      </c>
      <c r="J20" s="1"/>
      <c r="K20" s="1"/>
      <c r="L20" s="1"/>
      <c r="M20" s="1"/>
      <c r="N20" s="1"/>
      <c r="O20" s="1"/>
      <c r="P20" s="1"/>
      <c r="Q20" s="1"/>
      <c r="R20" s="1"/>
      <c r="S20" s="1">
        <v>385</v>
      </c>
    </row>
    <row r="21" spans="2:19" x14ac:dyDescent="0.2">
      <c r="B21" s="5">
        <v>39715</v>
      </c>
      <c r="C21" s="6" t="s">
        <v>46</v>
      </c>
      <c r="F21" t="s">
        <v>99</v>
      </c>
      <c r="G21" s="1"/>
      <c r="H21" s="1"/>
      <c r="I21" s="1"/>
      <c r="J21" s="1">
        <v>14</v>
      </c>
      <c r="K21" s="1">
        <v>37</v>
      </c>
      <c r="L21" s="1">
        <v>30</v>
      </c>
      <c r="M21" s="1"/>
      <c r="N21" s="1"/>
      <c r="O21" s="1"/>
      <c r="P21" s="1"/>
      <c r="Q21" s="1"/>
      <c r="R21" s="1"/>
      <c r="S21" s="1">
        <v>81</v>
      </c>
    </row>
    <row r="22" spans="2:19" x14ac:dyDescent="0.2">
      <c r="B22" s="5">
        <v>39725</v>
      </c>
      <c r="C22" s="6" t="s">
        <v>20</v>
      </c>
      <c r="F22" t="s">
        <v>100</v>
      </c>
      <c r="G22" s="1"/>
      <c r="H22" s="1"/>
      <c r="I22" s="1"/>
      <c r="J22" s="1"/>
      <c r="K22" s="1"/>
      <c r="L22" s="1"/>
      <c r="M22" s="1">
        <v>14</v>
      </c>
      <c r="N22" s="1">
        <v>54</v>
      </c>
      <c r="O22" s="1">
        <v>30</v>
      </c>
      <c r="P22" s="1"/>
      <c r="Q22" s="1"/>
      <c r="R22" s="1"/>
      <c r="S22" s="1">
        <v>98</v>
      </c>
    </row>
    <row r="23" spans="2:19" x14ac:dyDescent="0.2">
      <c r="B23" s="5">
        <v>39736</v>
      </c>
      <c r="C23" s="6" t="s">
        <v>36</v>
      </c>
      <c r="F23" t="s">
        <v>101</v>
      </c>
      <c r="G23" s="1"/>
      <c r="H23" s="1"/>
      <c r="I23" s="1"/>
      <c r="J23" s="1"/>
      <c r="K23" s="1"/>
      <c r="L23" s="1"/>
      <c r="M23" s="1"/>
      <c r="N23" s="1"/>
      <c r="O23" s="1"/>
      <c r="P23" s="1">
        <v>105</v>
      </c>
      <c r="Q23" s="1">
        <v>97</v>
      </c>
      <c r="R23" s="1">
        <v>32</v>
      </c>
      <c r="S23" s="1">
        <v>234</v>
      </c>
    </row>
    <row r="24" spans="2:19" x14ac:dyDescent="0.2">
      <c r="B24" s="5">
        <v>39739</v>
      </c>
      <c r="C24" s="6" t="s">
        <v>36</v>
      </c>
      <c r="E24" t="s">
        <v>105</v>
      </c>
      <c r="G24" s="1">
        <v>283</v>
      </c>
      <c r="H24" s="1">
        <v>51</v>
      </c>
      <c r="I24" s="1">
        <v>51</v>
      </c>
      <c r="J24" s="1">
        <v>14</v>
      </c>
      <c r="K24" s="1">
        <v>37</v>
      </c>
      <c r="L24" s="1">
        <v>30</v>
      </c>
      <c r="M24" s="1">
        <v>14</v>
      </c>
      <c r="N24" s="1">
        <v>54</v>
      </c>
      <c r="O24" s="1">
        <v>30</v>
      </c>
      <c r="P24" s="1">
        <v>105</v>
      </c>
      <c r="Q24" s="1">
        <v>97</v>
      </c>
      <c r="R24" s="1">
        <v>32</v>
      </c>
      <c r="S24" s="1">
        <v>798</v>
      </c>
    </row>
    <row r="25" spans="2:19" x14ac:dyDescent="0.2">
      <c r="B25" s="5">
        <v>39754</v>
      </c>
      <c r="C25" s="6" t="s">
        <v>1</v>
      </c>
      <c r="E25" t="s">
        <v>93</v>
      </c>
      <c r="F25" t="s">
        <v>98</v>
      </c>
      <c r="G25" s="1">
        <v>86</v>
      </c>
      <c r="H25" s="1">
        <v>133</v>
      </c>
      <c r="I25" s="1">
        <v>4</v>
      </c>
      <c r="J25" s="1"/>
      <c r="K25" s="1"/>
      <c r="L25" s="1"/>
      <c r="M25" s="1"/>
      <c r="N25" s="1"/>
      <c r="O25" s="1"/>
      <c r="P25" s="1"/>
      <c r="Q25" s="1"/>
      <c r="R25" s="1"/>
      <c r="S25" s="1">
        <v>223</v>
      </c>
    </row>
    <row r="26" spans="2:19" x14ac:dyDescent="0.2">
      <c r="B26" s="5">
        <v>39754</v>
      </c>
      <c r="C26" s="6" t="s">
        <v>36</v>
      </c>
      <c r="F26" t="s">
        <v>99</v>
      </c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2:19" x14ac:dyDescent="0.2">
      <c r="B27" s="5">
        <v>39754</v>
      </c>
      <c r="C27" s="6" t="s">
        <v>36</v>
      </c>
      <c r="F27" t="s">
        <v>100</v>
      </c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2:19" x14ac:dyDescent="0.2">
      <c r="B28" s="5">
        <v>39754</v>
      </c>
      <c r="C28" s="6" t="s">
        <v>36</v>
      </c>
      <c r="F28" t="s">
        <v>101</v>
      </c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2:19" x14ac:dyDescent="0.2">
      <c r="B29" s="5">
        <v>39754</v>
      </c>
      <c r="C29" s="6" t="s">
        <v>36</v>
      </c>
      <c r="E29" t="s">
        <v>106</v>
      </c>
      <c r="G29" s="1">
        <v>86</v>
      </c>
      <c r="H29" s="1">
        <v>133</v>
      </c>
      <c r="I29" s="1">
        <v>4</v>
      </c>
      <c r="J29" s="1"/>
      <c r="K29" s="1"/>
      <c r="L29" s="1"/>
      <c r="M29" s="1"/>
      <c r="N29" s="1"/>
      <c r="O29" s="1"/>
      <c r="P29" s="1"/>
      <c r="Q29" s="1"/>
      <c r="R29" s="1"/>
      <c r="S29" s="1">
        <v>223</v>
      </c>
    </row>
    <row r="30" spans="2:19" x14ac:dyDescent="0.2">
      <c r="B30" s="5">
        <v>39754</v>
      </c>
      <c r="C30" s="6" t="s">
        <v>36</v>
      </c>
      <c r="E30" t="s">
        <v>87</v>
      </c>
      <c r="G30" s="1">
        <v>373</v>
      </c>
      <c r="H30" s="1">
        <v>191</v>
      </c>
      <c r="I30" s="1">
        <v>62</v>
      </c>
      <c r="J30" s="1">
        <v>45</v>
      </c>
      <c r="K30" s="1">
        <v>40</v>
      </c>
      <c r="L30" s="1">
        <v>37</v>
      </c>
      <c r="M30" s="1">
        <v>20</v>
      </c>
      <c r="N30" s="1">
        <v>77</v>
      </c>
      <c r="O30" s="1">
        <v>41</v>
      </c>
      <c r="P30" s="1">
        <v>124</v>
      </c>
      <c r="Q30" s="1">
        <v>159</v>
      </c>
      <c r="R30" s="1">
        <v>52</v>
      </c>
      <c r="S30" s="1">
        <v>1221</v>
      </c>
    </row>
    <row r="31" spans="2:19" x14ac:dyDescent="0.2">
      <c r="B31" s="5">
        <v>39754</v>
      </c>
      <c r="C31" s="6" t="s">
        <v>36</v>
      </c>
    </row>
    <row r="32" spans="2:19" x14ac:dyDescent="0.2">
      <c r="B32" s="5">
        <v>39754</v>
      </c>
      <c r="C32" s="6" t="s">
        <v>36</v>
      </c>
    </row>
    <row r="33" spans="2:3" x14ac:dyDescent="0.2">
      <c r="B33" s="5">
        <v>39754</v>
      </c>
      <c r="C33" s="6" t="s">
        <v>36</v>
      </c>
    </row>
    <row r="34" spans="2:3" x14ac:dyDescent="0.2">
      <c r="B34" s="5">
        <v>39754</v>
      </c>
      <c r="C34" s="6" t="s">
        <v>36</v>
      </c>
    </row>
    <row r="35" spans="2:3" x14ac:dyDescent="0.2">
      <c r="B35" s="5">
        <v>39754</v>
      </c>
      <c r="C35" s="6" t="s">
        <v>36</v>
      </c>
    </row>
    <row r="36" spans="2:3" x14ac:dyDescent="0.2">
      <c r="B36" s="5">
        <v>39754</v>
      </c>
      <c r="C36" s="6" t="s">
        <v>36</v>
      </c>
    </row>
    <row r="37" spans="2:3" x14ac:dyDescent="0.2">
      <c r="B37" s="5">
        <v>39754</v>
      </c>
      <c r="C37" s="6" t="s">
        <v>36</v>
      </c>
    </row>
    <row r="38" spans="2:3" x14ac:dyDescent="0.2">
      <c r="B38" s="5">
        <v>39754</v>
      </c>
      <c r="C38" s="6" t="s">
        <v>36</v>
      </c>
    </row>
    <row r="39" spans="2:3" x14ac:dyDescent="0.2">
      <c r="B39" s="5">
        <v>39754</v>
      </c>
      <c r="C39" s="6" t="s">
        <v>36</v>
      </c>
    </row>
    <row r="40" spans="2:3" x14ac:dyDescent="0.2">
      <c r="B40" s="5">
        <v>39754</v>
      </c>
      <c r="C40" s="6" t="s">
        <v>36</v>
      </c>
    </row>
    <row r="41" spans="2:3" x14ac:dyDescent="0.2">
      <c r="B41" s="5">
        <v>39754</v>
      </c>
      <c r="C41" s="6" t="s">
        <v>36</v>
      </c>
    </row>
    <row r="42" spans="2:3" x14ac:dyDescent="0.2">
      <c r="B42" s="5">
        <v>39754</v>
      </c>
      <c r="C42" s="6" t="s">
        <v>36</v>
      </c>
    </row>
    <row r="43" spans="2:3" x14ac:dyDescent="0.2">
      <c r="B43" s="5">
        <v>39755</v>
      </c>
      <c r="C43" s="6" t="s">
        <v>36</v>
      </c>
    </row>
    <row r="44" spans="2:3" x14ac:dyDescent="0.2">
      <c r="B44" s="5">
        <v>39758</v>
      </c>
      <c r="C44" s="6" t="s">
        <v>38</v>
      </c>
    </row>
    <row r="45" spans="2:3" x14ac:dyDescent="0.2">
      <c r="B45" s="5">
        <v>39759</v>
      </c>
      <c r="C45" s="6" t="s">
        <v>20</v>
      </c>
    </row>
    <row r="46" spans="2:3" x14ac:dyDescent="0.2">
      <c r="B46" s="5">
        <v>39776</v>
      </c>
      <c r="C46" s="6" t="s">
        <v>1</v>
      </c>
    </row>
    <row r="47" spans="2:3" x14ac:dyDescent="0.2">
      <c r="B47" s="5">
        <v>39786</v>
      </c>
      <c r="C47" s="6" t="s">
        <v>36</v>
      </c>
    </row>
    <row r="48" spans="2:3" x14ac:dyDescent="0.2">
      <c r="B48" s="5">
        <v>39788</v>
      </c>
      <c r="C48" s="6" t="s">
        <v>36</v>
      </c>
    </row>
    <row r="49" spans="2:3" x14ac:dyDescent="0.2">
      <c r="B49" s="5">
        <v>39788</v>
      </c>
      <c r="C49" s="6" t="s">
        <v>13</v>
      </c>
    </row>
    <row r="50" spans="2:3" x14ac:dyDescent="0.2">
      <c r="B50" s="5">
        <v>39821</v>
      </c>
      <c r="C50" s="6" t="s">
        <v>36</v>
      </c>
    </row>
    <row r="51" spans="2:3" x14ac:dyDescent="0.2">
      <c r="B51" s="5">
        <v>39837</v>
      </c>
      <c r="C51" s="6" t="s">
        <v>38</v>
      </c>
    </row>
    <row r="52" spans="2:3" x14ac:dyDescent="0.2">
      <c r="B52" s="5">
        <v>39838</v>
      </c>
      <c r="C52" s="6" t="s">
        <v>32</v>
      </c>
    </row>
    <row r="53" spans="2:3" x14ac:dyDescent="0.2">
      <c r="B53" s="5">
        <v>39839</v>
      </c>
      <c r="C53" s="6" t="s">
        <v>36</v>
      </c>
    </row>
    <row r="54" spans="2:3" x14ac:dyDescent="0.2">
      <c r="B54" s="5">
        <v>39851</v>
      </c>
      <c r="C54" s="6" t="s">
        <v>5</v>
      </c>
    </row>
    <row r="55" spans="2:3" x14ac:dyDescent="0.2">
      <c r="B55" s="5">
        <v>39851</v>
      </c>
      <c r="C55" s="6" t="s">
        <v>5</v>
      </c>
    </row>
    <row r="56" spans="2:3" x14ac:dyDescent="0.2">
      <c r="B56" s="5">
        <v>39856</v>
      </c>
      <c r="C56" s="6" t="s">
        <v>36</v>
      </c>
    </row>
    <row r="57" spans="2:3" x14ac:dyDescent="0.2">
      <c r="B57" s="5">
        <v>39871</v>
      </c>
      <c r="C57" s="6" t="s">
        <v>36</v>
      </c>
    </row>
    <row r="58" spans="2:3" x14ac:dyDescent="0.2">
      <c r="B58" s="5">
        <v>39879</v>
      </c>
      <c r="C58" s="6" t="s">
        <v>36</v>
      </c>
    </row>
    <row r="59" spans="2:3" x14ac:dyDescent="0.2">
      <c r="B59" s="5">
        <v>39879</v>
      </c>
      <c r="C59" s="6" t="s">
        <v>22</v>
      </c>
    </row>
    <row r="60" spans="2:3" x14ac:dyDescent="0.2">
      <c r="B60" s="5">
        <v>39879</v>
      </c>
      <c r="C60" s="6" t="s">
        <v>22</v>
      </c>
    </row>
    <row r="61" spans="2:3" x14ac:dyDescent="0.2">
      <c r="B61" s="5">
        <v>39893</v>
      </c>
      <c r="C61" s="6" t="s">
        <v>22</v>
      </c>
    </row>
    <row r="62" spans="2:3" x14ac:dyDescent="0.2">
      <c r="B62" s="5">
        <v>39898</v>
      </c>
      <c r="C62" s="6" t="s">
        <v>36</v>
      </c>
    </row>
    <row r="63" spans="2:3" x14ac:dyDescent="0.2">
      <c r="B63" s="5">
        <v>39899</v>
      </c>
      <c r="C63" s="6" t="s">
        <v>46</v>
      </c>
    </row>
    <row r="64" spans="2:3" x14ac:dyDescent="0.2">
      <c r="B64" s="5">
        <v>39899</v>
      </c>
      <c r="C64" s="6" t="s">
        <v>22</v>
      </c>
    </row>
    <row r="65" spans="2:3" x14ac:dyDescent="0.2">
      <c r="B65" s="5">
        <v>39907</v>
      </c>
      <c r="C65" s="6" t="s">
        <v>36</v>
      </c>
    </row>
    <row r="66" spans="2:3" x14ac:dyDescent="0.2">
      <c r="B66" s="5">
        <v>39908</v>
      </c>
      <c r="C66" s="6" t="s">
        <v>36</v>
      </c>
    </row>
    <row r="67" spans="2:3" x14ac:dyDescent="0.2">
      <c r="B67" s="5">
        <v>39908</v>
      </c>
      <c r="C67" s="6" t="s">
        <v>6</v>
      </c>
    </row>
    <row r="68" spans="2:3" x14ac:dyDescent="0.2">
      <c r="B68" s="5">
        <v>39908</v>
      </c>
      <c r="C68" s="6" t="s">
        <v>19</v>
      </c>
    </row>
    <row r="69" spans="2:3" x14ac:dyDescent="0.2">
      <c r="B69" s="5">
        <v>39910</v>
      </c>
      <c r="C69" s="6" t="s">
        <v>6</v>
      </c>
    </row>
    <row r="70" spans="2:3" x14ac:dyDescent="0.2">
      <c r="B70" s="5">
        <v>39921</v>
      </c>
      <c r="C70" s="6" t="s">
        <v>36</v>
      </c>
    </row>
    <row r="71" spans="2:3" x14ac:dyDescent="0.2">
      <c r="B71" s="5">
        <v>39921</v>
      </c>
      <c r="C71" s="6" t="s">
        <v>6</v>
      </c>
    </row>
    <row r="72" spans="2:3" x14ac:dyDescent="0.2">
      <c r="B72" s="5">
        <v>39921</v>
      </c>
      <c r="C72" s="6" t="s">
        <v>6</v>
      </c>
    </row>
    <row r="73" spans="2:3" x14ac:dyDescent="0.2">
      <c r="B73" s="5">
        <v>39921</v>
      </c>
      <c r="C73" s="6" t="s">
        <v>6</v>
      </c>
    </row>
    <row r="74" spans="2:3" x14ac:dyDescent="0.2">
      <c r="B74" s="5">
        <v>39921</v>
      </c>
      <c r="C74" s="6" t="s">
        <v>6</v>
      </c>
    </row>
    <row r="75" spans="2:3" x14ac:dyDescent="0.2">
      <c r="B75" s="5">
        <v>39921</v>
      </c>
      <c r="C75" s="6" t="s">
        <v>6</v>
      </c>
    </row>
    <row r="76" spans="2:3" x14ac:dyDescent="0.2">
      <c r="B76" s="5">
        <v>39928</v>
      </c>
      <c r="C76" s="6" t="s">
        <v>36</v>
      </c>
    </row>
    <row r="77" spans="2:3" x14ac:dyDescent="0.2">
      <c r="B77" s="5">
        <v>39928</v>
      </c>
      <c r="C77" s="6" t="s">
        <v>22</v>
      </c>
    </row>
    <row r="78" spans="2:3" x14ac:dyDescent="0.2">
      <c r="B78" s="5">
        <v>39928</v>
      </c>
      <c r="C78" s="6" t="s">
        <v>22</v>
      </c>
    </row>
    <row r="79" spans="2:3" x14ac:dyDescent="0.2">
      <c r="B79" s="5">
        <v>39928</v>
      </c>
      <c r="C79" s="6" t="s">
        <v>22</v>
      </c>
    </row>
    <row r="80" spans="2:3" x14ac:dyDescent="0.2">
      <c r="B80" s="5">
        <v>39928</v>
      </c>
      <c r="C80" s="6" t="s">
        <v>22</v>
      </c>
    </row>
    <row r="81" spans="2:3" x14ac:dyDescent="0.2">
      <c r="B81" s="5">
        <v>39928</v>
      </c>
      <c r="C81" s="6" t="s">
        <v>22</v>
      </c>
    </row>
    <row r="82" spans="2:3" x14ac:dyDescent="0.2">
      <c r="B82" s="5">
        <v>39929</v>
      </c>
      <c r="C82" s="6" t="s">
        <v>22</v>
      </c>
    </row>
    <row r="83" spans="2:3" x14ac:dyDescent="0.2">
      <c r="B83" s="5">
        <v>39929</v>
      </c>
      <c r="C83" s="6" t="s">
        <v>22</v>
      </c>
    </row>
    <row r="84" spans="2:3" x14ac:dyDescent="0.2">
      <c r="B84" s="5">
        <v>39929</v>
      </c>
      <c r="C84" s="6" t="s">
        <v>22</v>
      </c>
    </row>
    <row r="85" spans="2:3" x14ac:dyDescent="0.2">
      <c r="B85" s="5">
        <v>39929</v>
      </c>
      <c r="C85" s="6" t="s">
        <v>22</v>
      </c>
    </row>
    <row r="86" spans="2:3" x14ac:dyDescent="0.2">
      <c r="B86" s="5">
        <v>39929</v>
      </c>
      <c r="C86" s="6" t="s">
        <v>22</v>
      </c>
    </row>
    <row r="87" spans="2:3" x14ac:dyDescent="0.2">
      <c r="B87" s="5">
        <v>39929</v>
      </c>
      <c r="C87" s="6" t="s">
        <v>22</v>
      </c>
    </row>
    <row r="88" spans="2:3" x14ac:dyDescent="0.2">
      <c r="B88" s="5">
        <v>39929</v>
      </c>
      <c r="C88" s="6" t="s">
        <v>22</v>
      </c>
    </row>
    <row r="89" spans="2:3" x14ac:dyDescent="0.2">
      <c r="B89" s="5">
        <v>39929</v>
      </c>
      <c r="C89" s="6" t="s">
        <v>22</v>
      </c>
    </row>
    <row r="90" spans="2:3" x14ac:dyDescent="0.2">
      <c r="B90" s="5">
        <v>39929</v>
      </c>
      <c r="C90" s="6" t="s">
        <v>22</v>
      </c>
    </row>
    <row r="91" spans="2:3" x14ac:dyDescent="0.2">
      <c r="B91" s="5">
        <v>39934</v>
      </c>
      <c r="C91" s="6" t="s">
        <v>29</v>
      </c>
    </row>
    <row r="92" spans="2:3" x14ac:dyDescent="0.2">
      <c r="B92" s="5">
        <v>39948</v>
      </c>
      <c r="C92" s="6" t="s">
        <v>19</v>
      </c>
    </row>
    <row r="93" spans="2:3" x14ac:dyDescent="0.2">
      <c r="B93" s="5">
        <v>39948</v>
      </c>
      <c r="C93" s="6" t="s">
        <v>19</v>
      </c>
    </row>
    <row r="94" spans="2:3" x14ac:dyDescent="0.2">
      <c r="B94" s="5">
        <v>39970</v>
      </c>
      <c r="C94" s="6" t="s">
        <v>46</v>
      </c>
    </row>
    <row r="95" spans="2:3" x14ac:dyDescent="0.2">
      <c r="B95" s="5">
        <v>39977</v>
      </c>
      <c r="C95" s="6" t="s">
        <v>36</v>
      </c>
    </row>
    <row r="96" spans="2:3" x14ac:dyDescent="0.2">
      <c r="B96" s="5">
        <v>39977</v>
      </c>
      <c r="C96" s="6" t="s">
        <v>13</v>
      </c>
    </row>
    <row r="97" spans="2:3" x14ac:dyDescent="0.2">
      <c r="B97" s="5">
        <v>39977</v>
      </c>
      <c r="C97" s="6" t="s">
        <v>13</v>
      </c>
    </row>
    <row r="98" spans="2:3" x14ac:dyDescent="0.2">
      <c r="B98" s="5">
        <v>39984</v>
      </c>
      <c r="C98" s="6" t="s">
        <v>29</v>
      </c>
    </row>
    <row r="99" spans="2:3" x14ac:dyDescent="0.2">
      <c r="B99" s="5">
        <v>39992</v>
      </c>
      <c r="C99" s="6" t="s">
        <v>22</v>
      </c>
    </row>
    <row r="100" spans="2:3" x14ac:dyDescent="0.2">
      <c r="B100" s="5">
        <v>40020</v>
      </c>
      <c r="C100" s="6" t="s">
        <v>29</v>
      </c>
    </row>
    <row r="101" spans="2:3" x14ac:dyDescent="0.2">
      <c r="B101" s="5">
        <v>40024</v>
      </c>
      <c r="C101" s="6" t="s">
        <v>36</v>
      </c>
    </row>
    <row r="102" spans="2:3" x14ac:dyDescent="0.2">
      <c r="B102" s="5">
        <v>40025</v>
      </c>
      <c r="C102" s="6" t="s">
        <v>36</v>
      </c>
    </row>
    <row r="103" spans="2:3" x14ac:dyDescent="0.2">
      <c r="B103" s="5">
        <v>40025</v>
      </c>
      <c r="C103" s="6" t="s">
        <v>13</v>
      </c>
    </row>
    <row r="104" spans="2:3" x14ac:dyDescent="0.2">
      <c r="B104" s="5">
        <v>40039</v>
      </c>
      <c r="C104" s="6" t="s">
        <v>13</v>
      </c>
    </row>
    <row r="105" spans="2:3" x14ac:dyDescent="0.2">
      <c r="B105" s="5">
        <v>40039</v>
      </c>
      <c r="C105" s="6" t="s">
        <v>22</v>
      </c>
    </row>
    <row r="106" spans="2:3" x14ac:dyDescent="0.2">
      <c r="B106" s="5">
        <v>40039</v>
      </c>
      <c r="C106" s="6" t="s">
        <v>22</v>
      </c>
    </row>
    <row r="107" spans="2:3" x14ac:dyDescent="0.2">
      <c r="B107" s="5">
        <v>40039</v>
      </c>
      <c r="C107" s="6" t="s">
        <v>20</v>
      </c>
    </row>
    <row r="108" spans="2:3" x14ac:dyDescent="0.2">
      <c r="B108" s="5">
        <v>40040</v>
      </c>
      <c r="C108" s="6" t="s">
        <v>13</v>
      </c>
    </row>
    <row r="109" spans="2:3" x14ac:dyDescent="0.2">
      <c r="B109" s="5">
        <v>40040</v>
      </c>
      <c r="C109" s="6" t="s">
        <v>46</v>
      </c>
    </row>
    <row r="110" spans="2:3" x14ac:dyDescent="0.2">
      <c r="B110" s="5">
        <v>40040</v>
      </c>
      <c r="C110" s="6" t="s">
        <v>22</v>
      </c>
    </row>
    <row r="111" spans="2:3" x14ac:dyDescent="0.2">
      <c r="B111" s="5">
        <v>40040</v>
      </c>
      <c r="C111" s="6" t="s">
        <v>22</v>
      </c>
    </row>
    <row r="112" spans="2:3" x14ac:dyDescent="0.2">
      <c r="B112" s="5">
        <v>40040</v>
      </c>
      <c r="C112" s="6" t="s">
        <v>22</v>
      </c>
    </row>
    <row r="113" spans="2:3" x14ac:dyDescent="0.2">
      <c r="B113" s="5">
        <v>40040</v>
      </c>
      <c r="C113" s="6" t="s">
        <v>22</v>
      </c>
    </row>
    <row r="114" spans="2:3" x14ac:dyDescent="0.2">
      <c r="B114" s="5">
        <v>40040</v>
      </c>
      <c r="C114" s="6" t="s">
        <v>22</v>
      </c>
    </row>
    <row r="115" spans="2:3" x14ac:dyDescent="0.2">
      <c r="B115" s="5">
        <v>40040</v>
      </c>
      <c r="C115" s="6" t="s">
        <v>5</v>
      </c>
    </row>
    <row r="116" spans="2:3" x14ac:dyDescent="0.2">
      <c r="B116" s="5">
        <v>40040</v>
      </c>
      <c r="C116" s="6" t="s">
        <v>5</v>
      </c>
    </row>
    <row r="117" spans="2:3" x14ac:dyDescent="0.2">
      <c r="B117" s="5">
        <v>40044</v>
      </c>
      <c r="C117" s="6" t="s">
        <v>36</v>
      </c>
    </row>
    <row r="118" spans="2:3" x14ac:dyDescent="0.2">
      <c r="B118" s="5">
        <v>40044</v>
      </c>
      <c r="C118" s="6" t="s">
        <v>36</v>
      </c>
    </row>
    <row r="119" spans="2:3" x14ac:dyDescent="0.2">
      <c r="B119" s="5">
        <v>40045</v>
      </c>
      <c r="C119" s="6" t="s">
        <v>34</v>
      </c>
    </row>
    <row r="120" spans="2:3" x14ac:dyDescent="0.2">
      <c r="B120" s="5">
        <v>40045</v>
      </c>
      <c r="C120" s="6" t="s">
        <v>20</v>
      </c>
    </row>
    <row r="121" spans="2:3" x14ac:dyDescent="0.2">
      <c r="B121" s="5">
        <v>40051</v>
      </c>
      <c r="C121" s="6" t="s">
        <v>28</v>
      </c>
    </row>
    <row r="122" spans="2:3" x14ac:dyDescent="0.2">
      <c r="B122" s="5">
        <v>40068</v>
      </c>
      <c r="C122" s="6" t="s">
        <v>13</v>
      </c>
    </row>
    <row r="123" spans="2:3" x14ac:dyDescent="0.2">
      <c r="B123" s="5">
        <v>40068</v>
      </c>
      <c r="C123" s="6" t="s">
        <v>29</v>
      </c>
    </row>
    <row r="124" spans="2:3" x14ac:dyDescent="0.2">
      <c r="B124" s="5">
        <v>40068</v>
      </c>
      <c r="C124" s="6" t="s">
        <v>31</v>
      </c>
    </row>
    <row r="125" spans="2:3" x14ac:dyDescent="0.2">
      <c r="B125" s="5">
        <v>40068</v>
      </c>
      <c r="C125" s="6" t="s">
        <v>19</v>
      </c>
    </row>
    <row r="126" spans="2:3" x14ac:dyDescent="0.2">
      <c r="B126" s="5">
        <v>40069</v>
      </c>
      <c r="C126" s="6" t="s">
        <v>6</v>
      </c>
    </row>
    <row r="127" spans="2:3" x14ac:dyDescent="0.2">
      <c r="B127" s="5">
        <v>40075</v>
      </c>
      <c r="C127" s="6" t="s">
        <v>36</v>
      </c>
    </row>
    <row r="128" spans="2:3" x14ac:dyDescent="0.2">
      <c r="B128" s="5">
        <v>40080</v>
      </c>
      <c r="C128" s="6" t="s">
        <v>36</v>
      </c>
    </row>
    <row r="129" spans="2:3" x14ac:dyDescent="0.2">
      <c r="B129" s="5">
        <v>40085</v>
      </c>
      <c r="C129" s="6" t="s">
        <v>17</v>
      </c>
    </row>
    <row r="130" spans="2:3" x14ac:dyDescent="0.2">
      <c r="B130" s="5">
        <v>40086</v>
      </c>
      <c r="C130" s="6" t="s">
        <v>36</v>
      </c>
    </row>
    <row r="131" spans="2:3" x14ac:dyDescent="0.2">
      <c r="B131" s="5">
        <v>40088</v>
      </c>
      <c r="C131" s="6" t="s">
        <v>36</v>
      </c>
    </row>
    <row r="132" spans="2:3" x14ac:dyDescent="0.2">
      <c r="B132" s="5">
        <v>40088</v>
      </c>
      <c r="C132" s="6" t="s">
        <v>6</v>
      </c>
    </row>
    <row r="133" spans="2:3" x14ac:dyDescent="0.2">
      <c r="B133" s="5">
        <v>40088</v>
      </c>
      <c r="C133" s="6" t="s">
        <v>22</v>
      </c>
    </row>
    <row r="134" spans="2:3" x14ac:dyDescent="0.2">
      <c r="B134" s="5">
        <v>40090</v>
      </c>
      <c r="C134" s="6" t="s">
        <v>22</v>
      </c>
    </row>
    <row r="135" spans="2:3" x14ac:dyDescent="0.2">
      <c r="B135" s="5">
        <v>40091</v>
      </c>
      <c r="C135" s="6" t="s">
        <v>22</v>
      </c>
    </row>
    <row r="136" spans="2:3" x14ac:dyDescent="0.2">
      <c r="B136" s="5">
        <v>40091</v>
      </c>
      <c r="C136" s="6" t="s">
        <v>22</v>
      </c>
    </row>
    <row r="137" spans="2:3" x14ac:dyDescent="0.2">
      <c r="B137" s="5">
        <v>40092</v>
      </c>
      <c r="C137" s="6" t="s">
        <v>13</v>
      </c>
    </row>
    <row r="138" spans="2:3" x14ac:dyDescent="0.2">
      <c r="B138" s="5">
        <v>40109</v>
      </c>
      <c r="C138" s="6" t="s">
        <v>45</v>
      </c>
    </row>
    <row r="139" spans="2:3" x14ac:dyDescent="0.2">
      <c r="B139" s="5">
        <v>40110</v>
      </c>
      <c r="C139" s="6" t="s">
        <v>36</v>
      </c>
    </row>
    <row r="140" spans="2:3" x14ac:dyDescent="0.2">
      <c r="B140" s="5">
        <v>40110</v>
      </c>
      <c r="C140" s="6" t="s">
        <v>13</v>
      </c>
    </row>
    <row r="141" spans="2:3" x14ac:dyDescent="0.2">
      <c r="B141" s="5">
        <v>40110</v>
      </c>
      <c r="C141" s="6" t="s">
        <v>13</v>
      </c>
    </row>
    <row r="142" spans="2:3" x14ac:dyDescent="0.2">
      <c r="B142" s="5">
        <v>40110</v>
      </c>
      <c r="C142" s="6" t="s">
        <v>45</v>
      </c>
    </row>
    <row r="143" spans="2:3" x14ac:dyDescent="0.2">
      <c r="B143" s="5">
        <v>40110</v>
      </c>
      <c r="C143" s="6" t="s">
        <v>22</v>
      </c>
    </row>
    <row r="144" spans="2:3" x14ac:dyDescent="0.2">
      <c r="B144" s="5">
        <v>40111</v>
      </c>
      <c r="C144" s="6" t="s">
        <v>13</v>
      </c>
    </row>
    <row r="145" spans="2:3" x14ac:dyDescent="0.2">
      <c r="B145" s="5">
        <v>40114</v>
      </c>
      <c r="C145" s="6" t="s">
        <v>36</v>
      </c>
    </row>
    <row r="146" spans="2:3" x14ac:dyDescent="0.2">
      <c r="B146" s="5">
        <v>40114</v>
      </c>
      <c r="C146" s="6" t="s">
        <v>6</v>
      </c>
    </row>
    <row r="147" spans="2:3" x14ac:dyDescent="0.2">
      <c r="B147" s="5">
        <v>40120</v>
      </c>
      <c r="C147" s="6" t="s">
        <v>36</v>
      </c>
    </row>
    <row r="148" spans="2:3" x14ac:dyDescent="0.2">
      <c r="B148" s="5">
        <v>40121</v>
      </c>
      <c r="C148" s="6" t="s">
        <v>22</v>
      </c>
    </row>
    <row r="149" spans="2:3" x14ac:dyDescent="0.2">
      <c r="B149" s="5">
        <v>40126</v>
      </c>
      <c r="C149" s="6" t="s">
        <v>13</v>
      </c>
    </row>
    <row r="150" spans="2:3" x14ac:dyDescent="0.2">
      <c r="B150" s="5">
        <v>40126</v>
      </c>
      <c r="C150" s="6" t="s">
        <v>38</v>
      </c>
    </row>
    <row r="151" spans="2:3" x14ac:dyDescent="0.2">
      <c r="B151" s="5">
        <v>40127</v>
      </c>
      <c r="C151" s="6" t="s">
        <v>12</v>
      </c>
    </row>
    <row r="152" spans="2:3" x14ac:dyDescent="0.2">
      <c r="B152" s="5">
        <v>40137</v>
      </c>
      <c r="C152" s="6" t="s">
        <v>36</v>
      </c>
    </row>
    <row r="153" spans="2:3" x14ac:dyDescent="0.2">
      <c r="B153" s="5">
        <v>40137</v>
      </c>
      <c r="C153" s="6" t="s">
        <v>36</v>
      </c>
    </row>
    <row r="154" spans="2:3" x14ac:dyDescent="0.2">
      <c r="B154" s="5">
        <v>40137</v>
      </c>
      <c r="C154" s="6" t="s">
        <v>36</v>
      </c>
    </row>
    <row r="155" spans="2:3" x14ac:dyDescent="0.2">
      <c r="B155" s="5">
        <v>40137</v>
      </c>
      <c r="C155" s="6" t="s">
        <v>36</v>
      </c>
    </row>
    <row r="156" spans="2:3" x14ac:dyDescent="0.2">
      <c r="B156" s="5">
        <v>40137</v>
      </c>
      <c r="C156" s="6" t="s">
        <v>36</v>
      </c>
    </row>
    <row r="157" spans="2:3" x14ac:dyDescent="0.2">
      <c r="B157" s="5">
        <v>40137</v>
      </c>
      <c r="C157" s="6" t="s">
        <v>38</v>
      </c>
    </row>
    <row r="158" spans="2:3" x14ac:dyDescent="0.2">
      <c r="B158" s="5">
        <v>40137</v>
      </c>
      <c r="C158" s="6" t="s">
        <v>34</v>
      </c>
    </row>
    <row r="159" spans="2:3" x14ac:dyDescent="0.2">
      <c r="B159" s="5">
        <v>40137</v>
      </c>
      <c r="C159" s="6" t="s">
        <v>5</v>
      </c>
    </row>
    <row r="160" spans="2:3" x14ac:dyDescent="0.2">
      <c r="B160" s="5">
        <v>40137</v>
      </c>
      <c r="C160" s="6" t="s">
        <v>20</v>
      </c>
    </row>
    <row r="161" spans="2:3" x14ac:dyDescent="0.2">
      <c r="B161" s="5">
        <v>40138</v>
      </c>
      <c r="C161" s="6" t="s">
        <v>36</v>
      </c>
    </row>
    <row r="162" spans="2:3" x14ac:dyDescent="0.2">
      <c r="B162" s="5">
        <v>40138</v>
      </c>
      <c r="C162" s="6" t="s">
        <v>36</v>
      </c>
    </row>
    <row r="163" spans="2:3" x14ac:dyDescent="0.2">
      <c r="B163" s="5">
        <v>40138</v>
      </c>
      <c r="C163" s="6" t="s">
        <v>36</v>
      </c>
    </row>
    <row r="164" spans="2:3" x14ac:dyDescent="0.2">
      <c r="B164" s="5">
        <v>40138</v>
      </c>
      <c r="C164" s="6" t="s">
        <v>36</v>
      </c>
    </row>
    <row r="165" spans="2:3" x14ac:dyDescent="0.2">
      <c r="B165" s="5">
        <v>40138</v>
      </c>
      <c r="C165" s="6" t="s">
        <v>29</v>
      </c>
    </row>
    <row r="166" spans="2:3" x14ac:dyDescent="0.2">
      <c r="B166" s="5">
        <v>40138</v>
      </c>
      <c r="C166" s="6" t="s">
        <v>22</v>
      </c>
    </row>
    <row r="167" spans="2:3" x14ac:dyDescent="0.2">
      <c r="B167" s="5">
        <v>40138</v>
      </c>
      <c r="C167" s="6" t="s">
        <v>22</v>
      </c>
    </row>
    <row r="168" spans="2:3" x14ac:dyDescent="0.2">
      <c r="B168" s="5">
        <v>40138</v>
      </c>
      <c r="C168" s="6" t="s">
        <v>22</v>
      </c>
    </row>
    <row r="169" spans="2:3" x14ac:dyDescent="0.2">
      <c r="B169" s="5">
        <v>40138</v>
      </c>
      <c r="C169" s="6" t="s">
        <v>22</v>
      </c>
    </row>
    <row r="170" spans="2:3" x14ac:dyDescent="0.2">
      <c r="B170" s="5">
        <v>40138</v>
      </c>
      <c r="C170" s="6" t="s">
        <v>20</v>
      </c>
    </row>
    <row r="171" spans="2:3" x14ac:dyDescent="0.2">
      <c r="B171" s="5">
        <v>40138</v>
      </c>
      <c r="C171" s="6" t="s">
        <v>20</v>
      </c>
    </row>
    <row r="172" spans="2:3" x14ac:dyDescent="0.2">
      <c r="B172" s="5">
        <v>40139</v>
      </c>
      <c r="C172" s="6" t="s">
        <v>36</v>
      </c>
    </row>
    <row r="173" spans="2:3" x14ac:dyDescent="0.2">
      <c r="B173" s="5">
        <v>40139</v>
      </c>
      <c r="C173" s="6" t="s">
        <v>36</v>
      </c>
    </row>
    <row r="174" spans="2:3" x14ac:dyDescent="0.2">
      <c r="B174" s="5">
        <v>40139</v>
      </c>
      <c r="C174" s="6" t="s">
        <v>18</v>
      </c>
    </row>
    <row r="175" spans="2:3" x14ac:dyDescent="0.2">
      <c r="B175" s="5">
        <v>40139</v>
      </c>
      <c r="C175" s="6" t="s">
        <v>46</v>
      </c>
    </row>
    <row r="176" spans="2:3" x14ac:dyDescent="0.2">
      <c r="B176" s="5">
        <v>40139</v>
      </c>
      <c r="C176" s="6" t="s">
        <v>19</v>
      </c>
    </row>
    <row r="177" spans="2:3" x14ac:dyDescent="0.2">
      <c r="B177" s="5">
        <v>40139</v>
      </c>
      <c r="C177" s="6" t="s">
        <v>22</v>
      </c>
    </row>
    <row r="178" spans="2:3" x14ac:dyDescent="0.2">
      <c r="B178" s="5">
        <v>40139</v>
      </c>
      <c r="C178" s="6" t="s">
        <v>22</v>
      </c>
    </row>
    <row r="179" spans="2:3" x14ac:dyDescent="0.2">
      <c r="B179" s="5">
        <v>40139</v>
      </c>
      <c r="C179" s="6" t="s">
        <v>22</v>
      </c>
    </row>
    <row r="180" spans="2:3" x14ac:dyDescent="0.2">
      <c r="B180" s="5">
        <v>40139</v>
      </c>
      <c r="C180" s="6" t="s">
        <v>20</v>
      </c>
    </row>
    <row r="181" spans="2:3" x14ac:dyDescent="0.2">
      <c r="B181" s="5">
        <v>40139</v>
      </c>
      <c r="C181" s="6" t="s">
        <v>20</v>
      </c>
    </row>
    <row r="182" spans="2:3" x14ac:dyDescent="0.2">
      <c r="B182" s="5">
        <v>40139</v>
      </c>
      <c r="C182" s="6" t="s">
        <v>20</v>
      </c>
    </row>
    <row r="183" spans="2:3" x14ac:dyDescent="0.2">
      <c r="B183" s="5">
        <v>40139</v>
      </c>
      <c r="C183" s="6" t="s">
        <v>20</v>
      </c>
    </row>
    <row r="184" spans="2:3" x14ac:dyDescent="0.2">
      <c r="B184" s="5">
        <v>40139</v>
      </c>
      <c r="C184" s="6" t="s">
        <v>20</v>
      </c>
    </row>
    <row r="185" spans="2:3" x14ac:dyDescent="0.2">
      <c r="B185" s="5">
        <v>40140</v>
      </c>
      <c r="C185" s="6" t="s">
        <v>18</v>
      </c>
    </row>
    <row r="186" spans="2:3" x14ac:dyDescent="0.2">
      <c r="B186" s="5">
        <v>40141</v>
      </c>
      <c r="C186" s="6" t="s">
        <v>36</v>
      </c>
    </row>
    <row r="187" spans="2:3" x14ac:dyDescent="0.2">
      <c r="B187" s="5">
        <v>40150</v>
      </c>
      <c r="C187" s="6" t="s">
        <v>17</v>
      </c>
    </row>
    <row r="188" spans="2:3" x14ac:dyDescent="0.2">
      <c r="B188" s="5">
        <v>40150</v>
      </c>
      <c r="C188" s="6" t="s">
        <v>36</v>
      </c>
    </row>
    <row r="189" spans="2:3" x14ac:dyDescent="0.2">
      <c r="B189" s="5">
        <v>40150</v>
      </c>
      <c r="C189" s="6" t="s">
        <v>36</v>
      </c>
    </row>
    <row r="190" spans="2:3" x14ac:dyDescent="0.2">
      <c r="B190" s="5">
        <v>40150</v>
      </c>
      <c r="C190" s="6" t="s">
        <v>18</v>
      </c>
    </row>
    <row r="191" spans="2:3" x14ac:dyDescent="0.2">
      <c r="B191" s="5">
        <v>40150</v>
      </c>
      <c r="C191" s="6" t="s">
        <v>20</v>
      </c>
    </row>
    <row r="192" spans="2:3" x14ac:dyDescent="0.2">
      <c r="B192" s="5">
        <v>40151</v>
      </c>
      <c r="C192" s="6" t="s">
        <v>6</v>
      </c>
    </row>
    <row r="193" spans="2:3" x14ac:dyDescent="0.2">
      <c r="B193" s="5">
        <v>40152</v>
      </c>
      <c r="C193" s="6" t="s">
        <v>36</v>
      </c>
    </row>
    <row r="194" spans="2:3" x14ac:dyDescent="0.2">
      <c r="B194" s="5">
        <v>40152</v>
      </c>
      <c r="C194" s="6" t="s">
        <v>36</v>
      </c>
    </row>
    <row r="195" spans="2:3" x14ac:dyDescent="0.2">
      <c r="B195" s="5">
        <v>40152</v>
      </c>
      <c r="C195" s="6" t="s">
        <v>29</v>
      </c>
    </row>
    <row r="196" spans="2:3" x14ac:dyDescent="0.2">
      <c r="B196" s="5">
        <v>40152</v>
      </c>
      <c r="C196" s="6" t="s">
        <v>31</v>
      </c>
    </row>
    <row r="197" spans="2:3" x14ac:dyDescent="0.2">
      <c r="B197" s="5">
        <v>40152</v>
      </c>
      <c r="C197" s="6" t="s">
        <v>32</v>
      </c>
    </row>
    <row r="198" spans="2:3" x14ac:dyDescent="0.2">
      <c r="B198" s="5">
        <v>40152</v>
      </c>
      <c r="C198" s="6" t="s">
        <v>27</v>
      </c>
    </row>
    <row r="199" spans="2:3" x14ac:dyDescent="0.2">
      <c r="B199" s="5">
        <v>40153</v>
      </c>
      <c r="C199" s="6" t="s">
        <v>36</v>
      </c>
    </row>
    <row r="200" spans="2:3" x14ac:dyDescent="0.2">
      <c r="B200" s="5">
        <v>40164</v>
      </c>
      <c r="C200" s="6" t="s">
        <v>13</v>
      </c>
    </row>
    <row r="201" spans="2:3" x14ac:dyDescent="0.2">
      <c r="B201" s="5">
        <v>40164</v>
      </c>
      <c r="C201" s="6" t="s">
        <v>38</v>
      </c>
    </row>
    <row r="202" spans="2:3" x14ac:dyDescent="0.2">
      <c r="B202" s="5">
        <v>40169</v>
      </c>
      <c r="C202" s="6" t="s">
        <v>38</v>
      </c>
    </row>
    <row r="203" spans="2:3" x14ac:dyDescent="0.2">
      <c r="B203" s="5">
        <v>40171</v>
      </c>
      <c r="C203" s="6" t="s">
        <v>29</v>
      </c>
    </row>
    <row r="204" spans="2:3" x14ac:dyDescent="0.2">
      <c r="B204" s="5">
        <v>40182</v>
      </c>
      <c r="C204" s="6" t="s">
        <v>12</v>
      </c>
    </row>
    <row r="205" spans="2:3" x14ac:dyDescent="0.2">
      <c r="B205" s="5">
        <v>40182</v>
      </c>
      <c r="C205" s="6" t="s">
        <v>6</v>
      </c>
    </row>
    <row r="206" spans="2:3" x14ac:dyDescent="0.2">
      <c r="B206" s="5">
        <v>40183</v>
      </c>
      <c r="C206" s="6" t="s">
        <v>46</v>
      </c>
    </row>
    <row r="207" spans="2:3" x14ac:dyDescent="0.2">
      <c r="B207" s="5">
        <v>40183</v>
      </c>
      <c r="C207" s="6" t="s">
        <v>29</v>
      </c>
    </row>
    <row r="208" spans="2:3" x14ac:dyDescent="0.2">
      <c r="B208" s="5">
        <v>40183</v>
      </c>
      <c r="C208" s="6" t="s">
        <v>29</v>
      </c>
    </row>
    <row r="209" spans="2:3" x14ac:dyDescent="0.2">
      <c r="B209" s="5">
        <v>40183</v>
      </c>
      <c r="C209" s="6" t="s">
        <v>30</v>
      </c>
    </row>
    <row r="210" spans="2:3" x14ac:dyDescent="0.2">
      <c r="B210" s="5">
        <v>40183</v>
      </c>
      <c r="C210" s="6" t="s">
        <v>30</v>
      </c>
    </row>
    <row r="211" spans="2:3" x14ac:dyDescent="0.2">
      <c r="B211" s="5">
        <v>40183</v>
      </c>
      <c r="C211" s="6" t="s">
        <v>30</v>
      </c>
    </row>
    <row r="212" spans="2:3" x14ac:dyDescent="0.2">
      <c r="B212" s="5">
        <v>40183</v>
      </c>
      <c r="C212" s="6" t="s">
        <v>30</v>
      </c>
    </row>
    <row r="213" spans="2:3" x14ac:dyDescent="0.2">
      <c r="B213" s="5">
        <v>40183</v>
      </c>
      <c r="C213" s="6" t="s">
        <v>30</v>
      </c>
    </row>
    <row r="214" spans="2:3" x14ac:dyDescent="0.2">
      <c r="B214" s="5">
        <v>40183</v>
      </c>
      <c r="C214" s="6" t="s">
        <v>30</v>
      </c>
    </row>
    <row r="215" spans="2:3" x14ac:dyDescent="0.2">
      <c r="B215" s="5">
        <v>40183</v>
      </c>
      <c r="C215" s="6" t="s">
        <v>30</v>
      </c>
    </row>
    <row r="216" spans="2:3" x14ac:dyDescent="0.2">
      <c r="B216" s="5">
        <v>40183</v>
      </c>
      <c r="C216" s="6" t="s">
        <v>30</v>
      </c>
    </row>
    <row r="217" spans="2:3" x14ac:dyDescent="0.2">
      <c r="B217" s="5">
        <v>40183</v>
      </c>
      <c r="C217" s="6" t="s">
        <v>30</v>
      </c>
    </row>
    <row r="218" spans="2:3" x14ac:dyDescent="0.2">
      <c r="B218" s="5">
        <v>40183</v>
      </c>
      <c r="C218" s="6" t="s">
        <v>30</v>
      </c>
    </row>
    <row r="219" spans="2:3" x14ac:dyDescent="0.2">
      <c r="B219" s="5">
        <v>40183</v>
      </c>
      <c r="C219" s="6" t="s">
        <v>30</v>
      </c>
    </row>
    <row r="220" spans="2:3" x14ac:dyDescent="0.2">
      <c r="B220" s="5">
        <v>40183</v>
      </c>
      <c r="C220" s="6" t="s">
        <v>31</v>
      </c>
    </row>
    <row r="221" spans="2:3" x14ac:dyDescent="0.2">
      <c r="B221" s="5">
        <v>40183</v>
      </c>
      <c r="C221" s="6" t="s">
        <v>31</v>
      </c>
    </row>
    <row r="222" spans="2:3" x14ac:dyDescent="0.2">
      <c r="B222" s="5">
        <v>40183</v>
      </c>
      <c r="C222" s="6" t="s">
        <v>31</v>
      </c>
    </row>
    <row r="223" spans="2:3" x14ac:dyDescent="0.2">
      <c r="B223" s="5">
        <v>40183</v>
      </c>
      <c r="C223" s="6" t="s">
        <v>32</v>
      </c>
    </row>
    <row r="224" spans="2:3" x14ac:dyDescent="0.2">
      <c r="B224" s="5">
        <v>40183</v>
      </c>
      <c r="C224" s="6" t="s">
        <v>27</v>
      </c>
    </row>
    <row r="225" spans="2:3" x14ac:dyDescent="0.2">
      <c r="B225" s="5">
        <v>40183</v>
      </c>
      <c r="C225" s="6" t="s">
        <v>27</v>
      </c>
    </row>
    <row r="226" spans="2:3" x14ac:dyDescent="0.2">
      <c r="B226" s="5">
        <v>40183</v>
      </c>
      <c r="C226" s="6" t="s">
        <v>27</v>
      </c>
    </row>
    <row r="227" spans="2:3" x14ac:dyDescent="0.2">
      <c r="B227" s="5">
        <v>40183</v>
      </c>
      <c r="C227" s="6" t="s">
        <v>27</v>
      </c>
    </row>
    <row r="228" spans="2:3" x14ac:dyDescent="0.2">
      <c r="B228" s="5">
        <v>40183</v>
      </c>
      <c r="C228" s="6" t="s">
        <v>27</v>
      </c>
    </row>
    <row r="229" spans="2:3" x14ac:dyDescent="0.2">
      <c r="B229" s="5">
        <v>40183</v>
      </c>
      <c r="C229" s="6" t="s">
        <v>33</v>
      </c>
    </row>
    <row r="230" spans="2:3" x14ac:dyDescent="0.2">
      <c r="B230" s="5">
        <v>40183</v>
      </c>
      <c r="C230" s="6" t="s">
        <v>33</v>
      </c>
    </row>
    <row r="231" spans="2:3" x14ac:dyDescent="0.2">
      <c r="B231" s="5">
        <v>40183</v>
      </c>
      <c r="C231" s="6" t="s">
        <v>33</v>
      </c>
    </row>
    <row r="232" spans="2:3" x14ac:dyDescent="0.2">
      <c r="B232" s="5">
        <v>40183</v>
      </c>
      <c r="C232" s="6" t="s">
        <v>33</v>
      </c>
    </row>
    <row r="233" spans="2:3" x14ac:dyDescent="0.2">
      <c r="B233" s="5">
        <v>40183</v>
      </c>
      <c r="C233" s="6" t="s">
        <v>33</v>
      </c>
    </row>
    <row r="234" spans="2:3" x14ac:dyDescent="0.2">
      <c r="B234" s="5">
        <v>40183</v>
      </c>
      <c r="C234" s="6" t="s">
        <v>33</v>
      </c>
    </row>
    <row r="235" spans="2:3" x14ac:dyDescent="0.2">
      <c r="B235" s="5">
        <v>40183</v>
      </c>
      <c r="C235" s="6" t="s">
        <v>33</v>
      </c>
    </row>
    <row r="236" spans="2:3" x14ac:dyDescent="0.2">
      <c r="B236" s="5">
        <v>40183</v>
      </c>
      <c r="C236" s="6" t="s">
        <v>33</v>
      </c>
    </row>
    <row r="237" spans="2:3" x14ac:dyDescent="0.2">
      <c r="B237" s="5">
        <v>40183</v>
      </c>
      <c r="C237" s="6" t="s">
        <v>33</v>
      </c>
    </row>
    <row r="238" spans="2:3" x14ac:dyDescent="0.2">
      <c r="B238" s="5">
        <v>40183</v>
      </c>
      <c r="C238" s="6" t="s">
        <v>33</v>
      </c>
    </row>
    <row r="239" spans="2:3" x14ac:dyDescent="0.2">
      <c r="B239" s="5">
        <v>40183</v>
      </c>
      <c r="C239" s="6" t="s">
        <v>33</v>
      </c>
    </row>
    <row r="240" spans="2:3" x14ac:dyDescent="0.2">
      <c r="B240" s="5">
        <v>40183</v>
      </c>
      <c r="C240" s="6" t="s">
        <v>33</v>
      </c>
    </row>
    <row r="241" spans="2:3" x14ac:dyDescent="0.2">
      <c r="B241" s="5">
        <v>40183</v>
      </c>
      <c r="C241" s="6" t="s">
        <v>33</v>
      </c>
    </row>
    <row r="242" spans="2:3" x14ac:dyDescent="0.2">
      <c r="B242" s="5">
        <v>40183</v>
      </c>
      <c r="C242" s="6" t="s">
        <v>34</v>
      </c>
    </row>
    <row r="243" spans="2:3" x14ac:dyDescent="0.2">
      <c r="B243" s="5">
        <v>40183</v>
      </c>
      <c r="C243" s="6" t="s">
        <v>34</v>
      </c>
    </row>
    <row r="244" spans="2:3" x14ac:dyDescent="0.2">
      <c r="B244" s="5">
        <v>40184</v>
      </c>
      <c r="C244" s="6" t="s">
        <v>36</v>
      </c>
    </row>
    <row r="245" spans="2:3" x14ac:dyDescent="0.2">
      <c r="B245" s="5">
        <v>40184</v>
      </c>
      <c r="C245" s="6" t="s">
        <v>36</v>
      </c>
    </row>
    <row r="246" spans="2:3" x14ac:dyDescent="0.2">
      <c r="B246" s="5">
        <v>40184</v>
      </c>
      <c r="C246" s="6" t="s">
        <v>29</v>
      </c>
    </row>
    <row r="247" spans="2:3" x14ac:dyDescent="0.2">
      <c r="B247" s="5">
        <v>40184</v>
      </c>
      <c r="C247" s="6" t="s">
        <v>29</v>
      </c>
    </row>
    <row r="248" spans="2:3" x14ac:dyDescent="0.2">
      <c r="B248" s="5">
        <v>40184</v>
      </c>
      <c r="C248" s="6" t="s">
        <v>29</v>
      </c>
    </row>
    <row r="249" spans="2:3" x14ac:dyDescent="0.2">
      <c r="B249" s="5">
        <v>40184</v>
      </c>
      <c r="C249" s="6" t="s">
        <v>29</v>
      </c>
    </row>
    <row r="250" spans="2:3" x14ac:dyDescent="0.2">
      <c r="B250" s="5">
        <v>40184</v>
      </c>
      <c r="C250" s="6" t="s">
        <v>29</v>
      </c>
    </row>
    <row r="251" spans="2:3" x14ac:dyDescent="0.2">
      <c r="B251" s="5">
        <v>40184</v>
      </c>
      <c r="C251" s="6" t="s">
        <v>29</v>
      </c>
    </row>
    <row r="252" spans="2:3" x14ac:dyDescent="0.2">
      <c r="B252" s="5">
        <v>40184</v>
      </c>
      <c r="C252" s="6" t="s">
        <v>29</v>
      </c>
    </row>
    <row r="253" spans="2:3" x14ac:dyDescent="0.2">
      <c r="B253" s="5">
        <v>40184</v>
      </c>
      <c r="C253" s="6" t="s">
        <v>29</v>
      </c>
    </row>
    <row r="254" spans="2:3" x14ac:dyDescent="0.2">
      <c r="B254" s="5">
        <v>40184</v>
      </c>
      <c r="C254" s="6" t="s">
        <v>29</v>
      </c>
    </row>
    <row r="255" spans="2:3" x14ac:dyDescent="0.2">
      <c r="B255" s="5">
        <v>40184</v>
      </c>
      <c r="C255" s="6" t="s">
        <v>29</v>
      </c>
    </row>
    <row r="256" spans="2:3" x14ac:dyDescent="0.2">
      <c r="B256" s="5">
        <v>40184</v>
      </c>
      <c r="C256" s="6" t="s">
        <v>29</v>
      </c>
    </row>
    <row r="257" spans="2:3" x14ac:dyDescent="0.2">
      <c r="B257" s="5">
        <v>40184</v>
      </c>
      <c r="C257" s="6" t="s">
        <v>29</v>
      </c>
    </row>
    <row r="258" spans="2:3" x14ac:dyDescent="0.2">
      <c r="B258" s="5">
        <v>40184</v>
      </c>
      <c r="C258" s="6" t="s">
        <v>29</v>
      </c>
    </row>
    <row r="259" spans="2:3" x14ac:dyDescent="0.2">
      <c r="B259" s="5">
        <v>40184</v>
      </c>
      <c r="C259" s="6" t="s">
        <v>29</v>
      </c>
    </row>
    <row r="260" spans="2:3" x14ac:dyDescent="0.2">
      <c r="B260" s="5">
        <v>40184</v>
      </c>
      <c r="C260" s="6" t="s">
        <v>29</v>
      </c>
    </row>
    <row r="261" spans="2:3" x14ac:dyDescent="0.2">
      <c r="B261" s="5">
        <v>40184</v>
      </c>
      <c r="C261" s="6" t="s">
        <v>30</v>
      </c>
    </row>
    <row r="262" spans="2:3" x14ac:dyDescent="0.2">
      <c r="B262" s="5">
        <v>40184</v>
      </c>
      <c r="C262" s="6" t="s">
        <v>30</v>
      </c>
    </row>
    <row r="263" spans="2:3" x14ac:dyDescent="0.2">
      <c r="B263" s="5">
        <v>40184</v>
      </c>
      <c r="C263" s="6" t="s">
        <v>30</v>
      </c>
    </row>
    <row r="264" spans="2:3" x14ac:dyDescent="0.2">
      <c r="B264" s="5">
        <v>40184</v>
      </c>
      <c r="C264" s="6" t="s">
        <v>30</v>
      </c>
    </row>
    <row r="265" spans="2:3" x14ac:dyDescent="0.2">
      <c r="B265" s="5">
        <v>40184</v>
      </c>
      <c r="C265" s="6" t="s">
        <v>30</v>
      </c>
    </row>
    <row r="266" spans="2:3" x14ac:dyDescent="0.2">
      <c r="B266" s="5">
        <v>40184</v>
      </c>
      <c r="C266" s="6" t="s">
        <v>30</v>
      </c>
    </row>
    <row r="267" spans="2:3" x14ac:dyDescent="0.2">
      <c r="B267" s="5">
        <v>40184</v>
      </c>
      <c r="C267" s="6" t="s">
        <v>30</v>
      </c>
    </row>
    <row r="268" spans="2:3" x14ac:dyDescent="0.2">
      <c r="B268" s="5">
        <v>40184</v>
      </c>
      <c r="C268" s="6" t="s">
        <v>30</v>
      </c>
    </row>
    <row r="269" spans="2:3" x14ac:dyDescent="0.2">
      <c r="B269" s="5">
        <v>40184</v>
      </c>
      <c r="C269" s="6" t="s">
        <v>30</v>
      </c>
    </row>
    <row r="270" spans="2:3" x14ac:dyDescent="0.2">
      <c r="B270" s="5">
        <v>40184</v>
      </c>
      <c r="C270" s="6" t="s">
        <v>30</v>
      </c>
    </row>
    <row r="271" spans="2:3" x14ac:dyDescent="0.2">
      <c r="B271" s="5">
        <v>40184</v>
      </c>
      <c r="C271" s="6" t="s">
        <v>30</v>
      </c>
    </row>
    <row r="272" spans="2:3" x14ac:dyDescent="0.2">
      <c r="B272" s="5">
        <v>40184</v>
      </c>
      <c r="C272" s="6" t="s">
        <v>30</v>
      </c>
    </row>
    <row r="273" spans="2:3" x14ac:dyDescent="0.2">
      <c r="B273" s="5">
        <v>40184</v>
      </c>
      <c r="C273" s="6" t="s">
        <v>30</v>
      </c>
    </row>
    <row r="274" spans="2:3" x14ac:dyDescent="0.2">
      <c r="B274" s="5">
        <v>40184</v>
      </c>
      <c r="C274" s="6" t="s">
        <v>30</v>
      </c>
    </row>
    <row r="275" spans="2:3" x14ac:dyDescent="0.2">
      <c r="B275" s="5">
        <v>40184</v>
      </c>
      <c r="C275" s="6" t="s">
        <v>30</v>
      </c>
    </row>
    <row r="276" spans="2:3" x14ac:dyDescent="0.2">
      <c r="B276" s="5">
        <v>40184</v>
      </c>
      <c r="C276" s="6" t="s">
        <v>30</v>
      </c>
    </row>
    <row r="277" spans="2:3" x14ac:dyDescent="0.2">
      <c r="B277" s="5">
        <v>40184</v>
      </c>
      <c r="C277" s="6" t="s">
        <v>30</v>
      </c>
    </row>
    <row r="278" spans="2:3" x14ac:dyDescent="0.2">
      <c r="B278" s="5">
        <v>40184</v>
      </c>
      <c r="C278" s="6" t="s">
        <v>30</v>
      </c>
    </row>
    <row r="279" spans="2:3" x14ac:dyDescent="0.2">
      <c r="B279" s="5">
        <v>40184</v>
      </c>
      <c r="C279" s="6" t="s">
        <v>30</v>
      </c>
    </row>
    <row r="280" spans="2:3" x14ac:dyDescent="0.2">
      <c r="B280" s="5">
        <v>40184</v>
      </c>
      <c r="C280" s="6" t="s">
        <v>30</v>
      </c>
    </row>
    <row r="281" spans="2:3" x14ac:dyDescent="0.2">
      <c r="B281" s="5">
        <v>40184</v>
      </c>
      <c r="C281" s="6" t="s">
        <v>30</v>
      </c>
    </row>
    <row r="282" spans="2:3" x14ac:dyDescent="0.2">
      <c r="B282" s="5">
        <v>40184</v>
      </c>
      <c r="C282" s="6" t="s">
        <v>30</v>
      </c>
    </row>
    <row r="283" spans="2:3" x14ac:dyDescent="0.2">
      <c r="B283" s="5">
        <v>40184</v>
      </c>
      <c r="C283" s="6" t="s">
        <v>30</v>
      </c>
    </row>
    <row r="284" spans="2:3" x14ac:dyDescent="0.2">
      <c r="B284" s="5">
        <v>40184</v>
      </c>
      <c r="C284" s="6" t="s">
        <v>30</v>
      </c>
    </row>
    <row r="285" spans="2:3" x14ac:dyDescent="0.2">
      <c r="B285" s="5">
        <v>40184</v>
      </c>
      <c r="C285" s="6" t="s">
        <v>30</v>
      </c>
    </row>
    <row r="286" spans="2:3" x14ac:dyDescent="0.2">
      <c r="B286" s="5">
        <v>40184</v>
      </c>
      <c r="C286" s="6" t="s">
        <v>30</v>
      </c>
    </row>
    <row r="287" spans="2:3" x14ac:dyDescent="0.2">
      <c r="B287" s="5">
        <v>40184</v>
      </c>
      <c r="C287" s="6" t="s">
        <v>30</v>
      </c>
    </row>
    <row r="288" spans="2:3" x14ac:dyDescent="0.2">
      <c r="B288" s="5">
        <v>40184</v>
      </c>
      <c r="C288" s="6" t="s">
        <v>31</v>
      </c>
    </row>
    <row r="289" spans="2:3" x14ac:dyDescent="0.2">
      <c r="B289" s="5">
        <v>40184</v>
      </c>
      <c r="C289" s="6" t="s">
        <v>31</v>
      </c>
    </row>
    <row r="290" spans="2:3" x14ac:dyDescent="0.2">
      <c r="B290" s="5">
        <v>40184</v>
      </c>
      <c r="C290" s="6" t="s">
        <v>32</v>
      </c>
    </row>
    <row r="291" spans="2:3" x14ac:dyDescent="0.2">
      <c r="B291" s="5">
        <v>40184</v>
      </c>
      <c r="C291" s="6" t="s">
        <v>32</v>
      </c>
    </row>
    <row r="292" spans="2:3" x14ac:dyDescent="0.2">
      <c r="B292" s="5">
        <v>40184</v>
      </c>
      <c r="C292" s="6" t="s">
        <v>32</v>
      </c>
    </row>
    <row r="293" spans="2:3" x14ac:dyDescent="0.2">
      <c r="B293" s="5">
        <v>40184</v>
      </c>
      <c r="C293" s="6" t="s">
        <v>32</v>
      </c>
    </row>
    <row r="294" spans="2:3" x14ac:dyDescent="0.2">
      <c r="B294" s="5">
        <v>40184</v>
      </c>
      <c r="C294" s="6" t="s">
        <v>32</v>
      </c>
    </row>
    <row r="295" spans="2:3" x14ac:dyDescent="0.2">
      <c r="B295" s="5">
        <v>40184</v>
      </c>
      <c r="C295" s="6" t="s">
        <v>32</v>
      </c>
    </row>
    <row r="296" spans="2:3" x14ac:dyDescent="0.2">
      <c r="B296" s="5">
        <v>40184</v>
      </c>
      <c r="C296" s="6" t="s">
        <v>32</v>
      </c>
    </row>
    <row r="297" spans="2:3" x14ac:dyDescent="0.2">
      <c r="B297" s="5">
        <v>40184</v>
      </c>
      <c r="C297" s="6" t="s">
        <v>32</v>
      </c>
    </row>
    <row r="298" spans="2:3" x14ac:dyDescent="0.2">
      <c r="B298" s="5">
        <v>40184</v>
      </c>
      <c r="C298" s="6" t="s">
        <v>32</v>
      </c>
    </row>
    <row r="299" spans="2:3" x14ac:dyDescent="0.2">
      <c r="B299" s="5">
        <v>40184</v>
      </c>
      <c r="C299" s="6" t="s">
        <v>32</v>
      </c>
    </row>
    <row r="300" spans="2:3" x14ac:dyDescent="0.2">
      <c r="B300" s="5">
        <v>40184</v>
      </c>
      <c r="C300" s="6" t="s">
        <v>32</v>
      </c>
    </row>
    <row r="301" spans="2:3" x14ac:dyDescent="0.2">
      <c r="B301" s="5">
        <v>40184</v>
      </c>
      <c r="C301" s="6" t="s">
        <v>32</v>
      </c>
    </row>
    <row r="302" spans="2:3" x14ac:dyDescent="0.2">
      <c r="B302" s="5">
        <v>40184</v>
      </c>
      <c r="C302" s="6" t="s">
        <v>32</v>
      </c>
    </row>
    <row r="303" spans="2:3" x14ac:dyDescent="0.2">
      <c r="B303" s="5">
        <v>40184</v>
      </c>
      <c r="C303" s="6" t="s">
        <v>27</v>
      </c>
    </row>
    <row r="304" spans="2:3" x14ac:dyDescent="0.2">
      <c r="B304" s="5">
        <v>40184</v>
      </c>
      <c r="C304" s="6" t="s">
        <v>27</v>
      </c>
    </row>
    <row r="305" spans="2:3" x14ac:dyDescent="0.2">
      <c r="B305" s="5">
        <v>40184</v>
      </c>
      <c r="C305" s="6" t="s">
        <v>27</v>
      </c>
    </row>
    <row r="306" spans="2:3" x14ac:dyDescent="0.2">
      <c r="B306" s="5">
        <v>40184</v>
      </c>
      <c r="C306" s="6" t="s">
        <v>27</v>
      </c>
    </row>
    <row r="307" spans="2:3" x14ac:dyDescent="0.2">
      <c r="B307" s="5">
        <v>40184</v>
      </c>
      <c r="C307" s="6" t="s">
        <v>27</v>
      </c>
    </row>
    <row r="308" spans="2:3" x14ac:dyDescent="0.2">
      <c r="B308" s="5">
        <v>40184</v>
      </c>
      <c r="C308" s="6" t="s">
        <v>27</v>
      </c>
    </row>
    <row r="309" spans="2:3" x14ac:dyDescent="0.2">
      <c r="B309" s="5">
        <v>40184</v>
      </c>
      <c r="C309" s="6" t="s">
        <v>27</v>
      </c>
    </row>
    <row r="310" spans="2:3" x14ac:dyDescent="0.2">
      <c r="B310" s="5">
        <v>40184</v>
      </c>
      <c r="C310" s="6" t="s">
        <v>27</v>
      </c>
    </row>
    <row r="311" spans="2:3" x14ac:dyDescent="0.2">
      <c r="B311" s="5">
        <v>40184</v>
      </c>
      <c r="C311" s="6" t="s">
        <v>27</v>
      </c>
    </row>
    <row r="312" spans="2:3" x14ac:dyDescent="0.2">
      <c r="B312" s="5">
        <v>40184</v>
      </c>
      <c r="C312" s="6" t="s">
        <v>27</v>
      </c>
    </row>
    <row r="313" spans="2:3" x14ac:dyDescent="0.2">
      <c r="B313" s="5">
        <v>40184</v>
      </c>
      <c r="C313" s="6" t="s">
        <v>27</v>
      </c>
    </row>
    <row r="314" spans="2:3" x14ac:dyDescent="0.2">
      <c r="B314" s="5">
        <v>40184</v>
      </c>
      <c r="C314" s="6" t="s">
        <v>27</v>
      </c>
    </row>
    <row r="315" spans="2:3" x14ac:dyDescent="0.2">
      <c r="B315" s="5">
        <v>40184</v>
      </c>
      <c r="C315" s="6" t="s">
        <v>27</v>
      </c>
    </row>
    <row r="316" spans="2:3" x14ac:dyDescent="0.2">
      <c r="B316" s="5">
        <v>40184</v>
      </c>
      <c r="C316" s="6" t="s">
        <v>27</v>
      </c>
    </row>
    <row r="317" spans="2:3" x14ac:dyDescent="0.2">
      <c r="B317" s="5">
        <v>40184</v>
      </c>
      <c r="C317" s="6" t="s">
        <v>27</v>
      </c>
    </row>
    <row r="318" spans="2:3" x14ac:dyDescent="0.2">
      <c r="B318" s="5">
        <v>40184</v>
      </c>
      <c r="C318" s="6" t="s">
        <v>27</v>
      </c>
    </row>
    <row r="319" spans="2:3" x14ac:dyDescent="0.2">
      <c r="B319" s="5">
        <v>40184</v>
      </c>
      <c r="C319" s="6" t="s">
        <v>27</v>
      </c>
    </row>
    <row r="320" spans="2:3" x14ac:dyDescent="0.2">
      <c r="B320" s="5">
        <v>40184</v>
      </c>
      <c r="C320" s="6" t="s">
        <v>27</v>
      </c>
    </row>
    <row r="321" spans="2:3" x14ac:dyDescent="0.2">
      <c r="B321" s="5">
        <v>40184</v>
      </c>
      <c r="C321" s="6" t="s">
        <v>27</v>
      </c>
    </row>
    <row r="322" spans="2:3" x14ac:dyDescent="0.2">
      <c r="B322" s="5">
        <v>40184</v>
      </c>
      <c r="C322" s="6" t="s">
        <v>27</v>
      </c>
    </row>
    <row r="323" spans="2:3" x14ac:dyDescent="0.2">
      <c r="B323" s="5">
        <v>40184</v>
      </c>
      <c r="C323" s="6" t="s">
        <v>27</v>
      </c>
    </row>
    <row r="324" spans="2:3" x14ac:dyDescent="0.2">
      <c r="B324" s="5">
        <v>40184</v>
      </c>
      <c r="C324" s="6" t="s">
        <v>27</v>
      </c>
    </row>
    <row r="325" spans="2:3" x14ac:dyDescent="0.2">
      <c r="B325" s="5">
        <v>40184</v>
      </c>
      <c r="C325" s="6" t="s">
        <v>27</v>
      </c>
    </row>
    <row r="326" spans="2:3" x14ac:dyDescent="0.2">
      <c r="B326" s="5">
        <v>40184</v>
      </c>
      <c r="C326" s="6" t="s">
        <v>27</v>
      </c>
    </row>
    <row r="327" spans="2:3" x14ac:dyDescent="0.2">
      <c r="B327" s="5">
        <v>40184</v>
      </c>
      <c r="C327" s="6" t="s">
        <v>27</v>
      </c>
    </row>
    <row r="328" spans="2:3" x14ac:dyDescent="0.2">
      <c r="B328" s="5">
        <v>40184</v>
      </c>
      <c r="C328" s="6" t="s">
        <v>27</v>
      </c>
    </row>
    <row r="329" spans="2:3" x14ac:dyDescent="0.2">
      <c r="B329" s="5">
        <v>40184</v>
      </c>
      <c r="C329" s="6" t="s">
        <v>27</v>
      </c>
    </row>
    <row r="330" spans="2:3" x14ac:dyDescent="0.2">
      <c r="B330" s="5">
        <v>40184</v>
      </c>
      <c r="C330" s="6" t="s">
        <v>28</v>
      </c>
    </row>
    <row r="331" spans="2:3" x14ac:dyDescent="0.2">
      <c r="B331" s="5">
        <v>40184</v>
      </c>
      <c r="C331" s="6" t="s">
        <v>28</v>
      </c>
    </row>
    <row r="332" spans="2:3" x14ac:dyDescent="0.2">
      <c r="B332" s="5">
        <v>40184</v>
      </c>
      <c r="C332" s="6" t="s">
        <v>33</v>
      </c>
    </row>
    <row r="333" spans="2:3" x14ac:dyDescent="0.2">
      <c r="B333" s="5">
        <v>40184</v>
      </c>
      <c r="C333" s="6" t="s">
        <v>33</v>
      </c>
    </row>
    <row r="334" spans="2:3" x14ac:dyDescent="0.2">
      <c r="B334" s="5">
        <v>40184</v>
      </c>
      <c r="C334" s="6" t="s">
        <v>33</v>
      </c>
    </row>
    <row r="335" spans="2:3" x14ac:dyDescent="0.2">
      <c r="B335" s="5">
        <v>40184</v>
      </c>
      <c r="C335" s="6" t="s">
        <v>33</v>
      </c>
    </row>
    <row r="336" spans="2:3" x14ac:dyDescent="0.2">
      <c r="B336" s="5">
        <v>40184</v>
      </c>
      <c r="C336" s="6" t="s">
        <v>33</v>
      </c>
    </row>
    <row r="337" spans="2:3" x14ac:dyDescent="0.2">
      <c r="B337" s="5">
        <v>40184</v>
      </c>
      <c r="C337" s="6" t="s">
        <v>33</v>
      </c>
    </row>
    <row r="338" spans="2:3" x14ac:dyDescent="0.2">
      <c r="B338" s="5">
        <v>40184</v>
      </c>
      <c r="C338" s="6" t="s">
        <v>33</v>
      </c>
    </row>
    <row r="339" spans="2:3" x14ac:dyDescent="0.2">
      <c r="B339" s="5">
        <v>40184</v>
      </c>
      <c r="C339" s="6" t="s">
        <v>33</v>
      </c>
    </row>
    <row r="340" spans="2:3" x14ac:dyDescent="0.2">
      <c r="B340" s="5">
        <v>40184</v>
      </c>
      <c r="C340" s="6" t="s">
        <v>33</v>
      </c>
    </row>
    <row r="341" spans="2:3" x14ac:dyDescent="0.2">
      <c r="B341" s="5">
        <v>40184</v>
      </c>
      <c r="C341" s="6" t="s">
        <v>33</v>
      </c>
    </row>
    <row r="342" spans="2:3" x14ac:dyDescent="0.2">
      <c r="B342" s="5">
        <v>40184</v>
      </c>
      <c r="C342" s="6" t="s">
        <v>33</v>
      </c>
    </row>
    <row r="343" spans="2:3" x14ac:dyDescent="0.2">
      <c r="B343" s="5">
        <v>40184</v>
      </c>
      <c r="C343" s="6" t="s">
        <v>33</v>
      </c>
    </row>
    <row r="344" spans="2:3" x14ac:dyDescent="0.2">
      <c r="B344" s="5">
        <v>40184</v>
      </c>
      <c r="C344" s="6" t="s">
        <v>33</v>
      </c>
    </row>
    <row r="345" spans="2:3" x14ac:dyDescent="0.2">
      <c r="B345" s="5">
        <v>40184</v>
      </c>
      <c r="C345" s="6" t="s">
        <v>33</v>
      </c>
    </row>
    <row r="346" spans="2:3" x14ac:dyDescent="0.2">
      <c r="B346" s="5">
        <v>40184</v>
      </c>
      <c r="C346" s="6" t="s">
        <v>33</v>
      </c>
    </row>
    <row r="347" spans="2:3" x14ac:dyDescent="0.2">
      <c r="B347" s="5">
        <v>40184</v>
      </c>
      <c r="C347" s="6" t="s">
        <v>33</v>
      </c>
    </row>
    <row r="348" spans="2:3" x14ac:dyDescent="0.2">
      <c r="B348" s="5">
        <v>40184</v>
      </c>
      <c r="C348" s="6" t="s">
        <v>33</v>
      </c>
    </row>
    <row r="349" spans="2:3" x14ac:dyDescent="0.2">
      <c r="B349" s="5">
        <v>40184</v>
      </c>
      <c r="C349" s="6" t="s">
        <v>33</v>
      </c>
    </row>
    <row r="350" spans="2:3" x14ac:dyDescent="0.2">
      <c r="B350" s="5">
        <v>40184</v>
      </c>
      <c r="C350" s="6" t="s">
        <v>33</v>
      </c>
    </row>
    <row r="351" spans="2:3" x14ac:dyDescent="0.2">
      <c r="B351" s="5">
        <v>40184</v>
      </c>
      <c r="C351" s="6" t="s">
        <v>33</v>
      </c>
    </row>
    <row r="352" spans="2:3" x14ac:dyDescent="0.2">
      <c r="B352" s="5">
        <v>40184</v>
      </c>
      <c r="C352" s="6" t="s">
        <v>33</v>
      </c>
    </row>
    <row r="353" spans="2:3" x14ac:dyDescent="0.2">
      <c r="B353" s="5">
        <v>40184</v>
      </c>
      <c r="C353" s="6" t="s">
        <v>33</v>
      </c>
    </row>
    <row r="354" spans="2:3" x14ac:dyDescent="0.2">
      <c r="B354" s="5">
        <v>40184</v>
      </c>
      <c r="C354" s="6" t="s">
        <v>33</v>
      </c>
    </row>
    <row r="355" spans="2:3" x14ac:dyDescent="0.2">
      <c r="B355" s="5">
        <v>40184</v>
      </c>
      <c r="C355" s="6" t="s">
        <v>33</v>
      </c>
    </row>
    <row r="356" spans="2:3" x14ac:dyDescent="0.2">
      <c r="B356" s="5">
        <v>40184</v>
      </c>
      <c r="C356" s="6" t="s">
        <v>33</v>
      </c>
    </row>
    <row r="357" spans="2:3" x14ac:dyDescent="0.2">
      <c r="B357" s="5">
        <v>40184</v>
      </c>
      <c r="C357" s="6" t="s">
        <v>33</v>
      </c>
    </row>
    <row r="358" spans="2:3" x14ac:dyDescent="0.2">
      <c r="B358" s="5">
        <v>40184</v>
      </c>
      <c r="C358" s="6" t="s">
        <v>33</v>
      </c>
    </row>
    <row r="359" spans="2:3" x14ac:dyDescent="0.2">
      <c r="B359" s="5">
        <v>40184</v>
      </c>
      <c r="C359" s="6" t="s">
        <v>33</v>
      </c>
    </row>
    <row r="360" spans="2:3" x14ac:dyDescent="0.2">
      <c r="B360" s="5">
        <v>40184</v>
      </c>
      <c r="C360" s="6" t="s">
        <v>33</v>
      </c>
    </row>
    <row r="361" spans="2:3" x14ac:dyDescent="0.2">
      <c r="B361" s="5">
        <v>40184</v>
      </c>
      <c r="C361" s="6" t="s">
        <v>33</v>
      </c>
    </row>
    <row r="362" spans="2:3" x14ac:dyDescent="0.2">
      <c r="B362" s="5">
        <v>40184</v>
      </c>
      <c r="C362" s="6" t="s">
        <v>33</v>
      </c>
    </row>
    <row r="363" spans="2:3" x14ac:dyDescent="0.2">
      <c r="B363" s="5">
        <v>40184</v>
      </c>
      <c r="C363" s="6" t="s">
        <v>33</v>
      </c>
    </row>
    <row r="364" spans="2:3" x14ac:dyDescent="0.2">
      <c r="B364" s="5">
        <v>40184</v>
      </c>
      <c r="C364" s="6" t="s">
        <v>33</v>
      </c>
    </row>
    <row r="365" spans="2:3" x14ac:dyDescent="0.2">
      <c r="B365" s="5">
        <v>40184</v>
      </c>
      <c r="C365" s="6" t="s">
        <v>33</v>
      </c>
    </row>
    <row r="366" spans="2:3" x14ac:dyDescent="0.2">
      <c r="B366" s="5">
        <v>40184</v>
      </c>
      <c r="C366" s="6" t="s">
        <v>33</v>
      </c>
    </row>
    <row r="367" spans="2:3" x14ac:dyDescent="0.2">
      <c r="B367" s="5">
        <v>40184</v>
      </c>
      <c r="C367" s="6" t="s">
        <v>33</v>
      </c>
    </row>
    <row r="368" spans="2:3" x14ac:dyDescent="0.2">
      <c r="B368" s="5">
        <v>40184</v>
      </c>
      <c r="C368" s="6" t="s">
        <v>33</v>
      </c>
    </row>
    <row r="369" spans="2:3" x14ac:dyDescent="0.2">
      <c r="B369" s="5">
        <v>40184</v>
      </c>
      <c r="C369" s="6" t="s">
        <v>33</v>
      </c>
    </row>
    <row r="370" spans="2:3" x14ac:dyDescent="0.2">
      <c r="B370" s="5">
        <v>40184</v>
      </c>
      <c r="C370" s="6" t="s">
        <v>33</v>
      </c>
    </row>
    <row r="371" spans="2:3" x14ac:dyDescent="0.2">
      <c r="B371" s="5">
        <v>40184</v>
      </c>
      <c r="C371" s="6" t="s">
        <v>33</v>
      </c>
    </row>
    <row r="372" spans="2:3" x14ac:dyDescent="0.2">
      <c r="B372" s="5">
        <v>40184</v>
      </c>
      <c r="C372" s="6" t="s">
        <v>33</v>
      </c>
    </row>
    <row r="373" spans="2:3" x14ac:dyDescent="0.2">
      <c r="B373" s="5">
        <v>40184</v>
      </c>
      <c r="C373" s="6" t="s">
        <v>33</v>
      </c>
    </row>
    <row r="374" spans="2:3" x14ac:dyDescent="0.2">
      <c r="B374" s="5">
        <v>40184</v>
      </c>
      <c r="C374" s="6" t="s">
        <v>33</v>
      </c>
    </row>
    <row r="375" spans="2:3" x14ac:dyDescent="0.2">
      <c r="B375" s="5">
        <v>40184</v>
      </c>
      <c r="C375" s="6" t="s">
        <v>33</v>
      </c>
    </row>
    <row r="376" spans="2:3" x14ac:dyDescent="0.2">
      <c r="B376" s="5">
        <v>40184</v>
      </c>
      <c r="C376" s="6" t="s">
        <v>33</v>
      </c>
    </row>
    <row r="377" spans="2:3" x14ac:dyDescent="0.2">
      <c r="B377" s="5">
        <v>40184</v>
      </c>
      <c r="C377" s="6" t="s">
        <v>33</v>
      </c>
    </row>
    <row r="378" spans="2:3" x14ac:dyDescent="0.2">
      <c r="B378" s="5">
        <v>40184</v>
      </c>
      <c r="C378" s="6" t="s">
        <v>34</v>
      </c>
    </row>
    <row r="379" spans="2:3" x14ac:dyDescent="0.2">
      <c r="B379" s="5">
        <v>40184</v>
      </c>
      <c r="C379" s="6" t="s">
        <v>34</v>
      </c>
    </row>
    <row r="380" spans="2:3" x14ac:dyDescent="0.2">
      <c r="B380" s="5">
        <v>40184</v>
      </c>
      <c r="C380" s="6" t="s">
        <v>34</v>
      </c>
    </row>
    <row r="381" spans="2:3" x14ac:dyDescent="0.2">
      <c r="B381" s="5">
        <v>40184</v>
      </c>
      <c r="C381" s="6" t="s">
        <v>22</v>
      </c>
    </row>
    <row r="382" spans="2:3" x14ac:dyDescent="0.2">
      <c r="B382" s="5">
        <v>40185</v>
      </c>
      <c r="C382" s="6" t="s">
        <v>36</v>
      </c>
    </row>
    <row r="383" spans="2:3" x14ac:dyDescent="0.2">
      <c r="B383" s="5">
        <v>40185</v>
      </c>
      <c r="C383" s="6" t="s">
        <v>39</v>
      </c>
    </row>
    <row r="384" spans="2:3" x14ac:dyDescent="0.2">
      <c r="B384" s="5">
        <v>40185</v>
      </c>
      <c r="C384" s="6" t="s">
        <v>29</v>
      </c>
    </row>
    <row r="385" spans="2:3" x14ac:dyDescent="0.2">
      <c r="B385" s="5">
        <v>40185</v>
      </c>
      <c r="C385" s="6" t="s">
        <v>29</v>
      </c>
    </row>
    <row r="386" spans="2:3" x14ac:dyDescent="0.2">
      <c r="B386" s="5">
        <v>40185</v>
      </c>
      <c r="C386" s="6" t="s">
        <v>29</v>
      </c>
    </row>
    <row r="387" spans="2:3" x14ac:dyDescent="0.2">
      <c r="B387" s="5">
        <v>40185</v>
      </c>
      <c r="C387" s="6" t="s">
        <v>29</v>
      </c>
    </row>
    <row r="388" spans="2:3" x14ac:dyDescent="0.2">
      <c r="B388" s="5">
        <v>40185</v>
      </c>
      <c r="C388" s="6" t="s">
        <v>29</v>
      </c>
    </row>
    <row r="389" spans="2:3" x14ac:dyDescent="0.2">
      <c r="B389" s="5">
        <v>40185</v>
      </c>
      <c r="C389" s="6" t="s">
        <v>29</v>
      </c>
    </row>
    <row r="390" spans="2:3" x14ac:dyDescent="0.2">
      <c r="B390" s="5">
        <v>40185</v>
      </c>
      <c r="C390" s="6" t="s">
        <v>29</v>
      </c>
    </row>
    <row r="391" spans="2:3" x14ac:dyDescent="0.2">
      <c r="B391" s="5">
        <v>40185</v>
      </c>
      <c r="C391" s="6" t="s">
        <v>29</v>
      </c>
    </row>
    <row r="392" spans="2:3" x14ac:dyDescent="0.2">
      <c r="B392" s="5">
        <v>40185</v>
      </c>
      <c r="C392" s="6" t="s">
        <v>30</v>
      </c>
    </row>
    <row r="393" spans="2:3" x14ac:dyDescent="0.2">
      <c r="B393" s="5">
        <v>40185</v>
      </c>
      <c r="C393" s="6" t="s">
        <v>30</v>
      </c>
    </row>
    <row r="394" spans="2:3" x14ac:dyDescent="0.2">
      <c r="B394" s="5">
        <v>40185</v>
      </c>
      <c r="C394" s="6" t="s">
        <v>30</v>
      </c>
    </row>
    <row r="395" spans="2:3" x14ac:dyDescent="0.2">
      <c r="B395" s="5">
        <v>40185</v>
      </c>
      <c r="C395" s="6" t="s">
        <v>30</v>
      </c>
    </row>
    <row r="396" spans="2:3" x14ac:dyDescent="0.2">
      <c r="B396" s="5">
        <v>40185</v>
      </c>
      <c r="C396" s="6" t="s">
        <v>30</v>
      </c>
    </row>
    <row r="397" spans="2:3" x14ac:dyDescent="0.2">
      <c r="B397" s="5">
        <v>40185</v>
      </c>
      <c r="C397" s="6" t="s">
        <v>30</v>
      </c>
    </row>
    <row r="398" spans="2:3" x14ac:dyDescent="0.2">
      <c r="B398" s="5">
        <v>40185</v>
      </c>
      <c r="C398" s="6" t="s">
        <v>30</v>
      </c>
    </row>
    <row r="399" spans="2:3" x14ac:dyDescent="0.2">
      <c r="B399" s="5">
        <v>40185</v>
      </c>
      <c r="C399" s="6" t="s">
        <v>32</v>
      </c>
    </row>
    <row r="400" spans="2:3" x14ac:dyDescent="0.2">
      <c r="B400" s="5">
        <v>40185</v>
      </c>
      <c r="C400" s="6" t="s">
        <v>32</v>
      </c>
    </row>
    <row r="401" spans="2:3" x14ac:dyDescent="0.2">
      <c r="B401" s="5">
        <v>40185</v>
      </c>
      <c r="C401" s="6" t="s">
        <v>32</v>
      </c>
    </row>
    <row r="402" spans="2:3" x14ac:dyDescent="0.2">
      <c r="B402" s="5">
        <v>40185</v>
      </c>
      <c r="C402" s="6" t="s">
        <v>32</v>
      </c>
    </row>
    <row r="403" spans="2:3" x14ac:dyDescent="0.2">
      <c r="B403" s="5">
        <v>40185</v>
      </c>
      <c r="C403" s="6" t="s">
        <v>32</v>
      </c>
    </row>
    <row r="404" spans="2:3" x14ac:dyDescent="0.2">
      <c r="B404" s="5">
        <v>40185</v>
      </c>
      <c r="C404" s="6" t="s">
        <v>27</v>
      </c>
    </row>
    <row r="405" spans="2:3" x14ac:dyDescent="0.2">
      <c r="B405" s="5">
        <v>40185</v>
      </c>
      <c r="C405" s="6" t="s">
        <v>27</v>
      </c>
    </row>
    <row r="406" spans="2:3" x14ac:dyDescent="0.2">
      <c r="B406" s="5">
        <v>40185</v>
      </c>
      <c r="C406" s="6" t="s">
        <v>27</v>
      </c>
    </row>
    <row r="407" spans="2:3" x14ac:dyDescent="0.2">
      <c r="B407" s="5">
        <v>40185</v>
      </c>
      <c r="C407" s="6" t="s">
        <v>27</v>
      </c>
    </row>
    <row r="408" spans="2:3" x14ac:dyDescent="0.2">
      <c r="B408" s="5">
        <v>40185</v>
      </c>
      <c r="C408" s="6" t="s">
        <v>27</v>
      </c>
    </row>
    <row r="409" spans="2:3" x14ac:dyDescent="0.2">
      <c r="B409" s="5">
        <v>40185</v>
      </c>
      <c r="C409" s="6" t="s">
        <v>27</v>
      </c>
    </row>
    <row r="410" spans="2:3" x14ac:dyDescent="0.2">
      <c r="B410" s="5">
        <v>40185</v>
      </c>
      <c r="C410" s="6" t="s">
        <v>27</v>
      </c>
    </row>
    <row r="411" spans="2:3" x14ac:dyDescent="0.2">
      <c r="B411" s="5">
        <v>40185</v>
      </c>
      <c r="C411" s="6" t="s">
        <v>27</v>
      </c>
    </row>
    <row r="412" spans="2:3" x14ac:dyDescent="0.2">
      <c r="B412" s="5">
        <v>40185</v>
      </c>
      <c r="C412" s="6" t="s">
        <v>27</v>
      </c>
    </row>
    <row r="413" spans="2:3" x14ac:dyDescent="0.2">
      <c r="B413" s="5">
        <v>40185</v>
      </c>
      <c r="C413" s="6" t="s">
        <v>33</v>
      </c>
    </row>
    <row r="414" spans="2:3" x14ac:dyDescent="0.2">
      <c r="B414" s="5">
        <v>40185</v>
      </c>
      <c r="C414" s="6" t="s">
        <v>33</v>
      </c>
    </row>
    <row r="415" spans="2:3" x14ac:dyDescent="0.2">
      <c r="B415" s="5">
        <v>40185</v>
      </c>
      <c r="C415" s="6" t="s">
        <v>33</v>
      </c>
    </row>
    <row r="416" spans="2:3" x14ac:dyDescent="0.2">
      <c r="B416" s="5">
        <v>40185</v>
      </c>
      <c r="C416" s="6" t="s">
        <v>33</v>
      </c>
    </row>
    <row r="417" spans="2:3" x14ac:dyDescent="0.2">
      <c r="B417" s="5">
        <v>40185</v>
      </c>
      <c r="C417" s="6" t="s">
        <v>33</v>
      </c>
    </row>
    <row r="418" spans="2:3" x14ac:dyDescent="0.2">
      <c r="B418" s="5">
        <v>40185</v>
      </c>
      <c r="C418" s="6" t="s">
        <v>33</v>
      </c>
    </row>
    <row r="419" spans="2:3" x14ac:dyDescent="0.2">
      <c r="B419" s="5">
        <v>40185</v>
      </c>
      <c r="C419" s="6" t="s">
        <v>33</v>
      </c>
    </row>
    <row r="420" spans="2:3" x14ac:dyDescent="0.2">
      <c r="B420" s="5">
        <v>40185</v>
      </c>
      <c r="C420" s="6" t="s">
        <v>33</v>
      </c>
    </row>
    <row r="421" spans="2:3" x14ac:dyDescent="0.2">
      <c r="B421" s="5">
        <v>40185</v>
      </c>
      <c r="C421" s="6" t="s">
        <v>33</v>
      </c>
    </row>
    <row r="422" spans="2:3" x14ac:dyDescent="0.2">
      <c r="B422" s="5">
        <v>40185</v>
      </c>
      <c r="C422" s="6" t="s">
        <v>33</v>
      </c>
    </row>
    <row r="423" spans="2:3" x14ac:dyDescent="0.2">
      <c r="B423" s="5">
        <v>40185</v>
      </c>
      <c r="C423" s="6" t="s">
        <v>22</v>
      </c>
    </row>
    <row r="424" spans="2:3" x14ac:dyDescent="0.2">
      <c r="B424" s="5">
        <v>40186</v>
      </c>
      <c r="C424" s="6" t="s">
        <v>29</v>
      </c>
    </row>
    <row r="425" spans="2:3" x14ac:dyDescent="0.2">
      <c r="B425" s="5">
        <v>40186</v>
      </c>
      <c r="C425" s="6" t="s">
        <v>6</v>
      </c>
    </row>
    <row r="426" spans="2:3" x14ac:dyDescent="0.2">
      <c r="B426" s="5">
        <v>40186</v>
      </c>
      <c r="C426" s="6" t="s">
        <v>33</v>
      </c>
    </row>
    <row r="427" spans="2:3" x14ac:dyDescent="0.2">
      <c r="B427" s="5">
        <v>40190</v>
      </c>
      <c r="C427" s="6" t="s">
        <v>1</v>
      </c>
    </row>
    <row r="428" spans="2:3" x14ac:dyDescent="0.2">
      <c r="B428" s="5">
        <v>40190</v>
      </c>
      <c r="C428" s="6" t="s">
        <v>33</v>
      </c>
    </row>
    <row r="429" spans="2:3" x14ac:dyDescent="0.2">
      <c r="B429" s="5">
        <v>40190</v>
      </c>
      <c r="C429" s="6" t="s">
        <v>33</v>
      </c>
    </row>
    <row r="430" spans="2:3" x14ac:dyDescent="0.2">
      <c r="B430" s="5">
        <v>40190</v>
      </c>
      <c r="C430" s="6" t="s">
        <v>33</v>
      </c>
    </row>
    <row r="431" spans="2:3" x14ac:dyDescent="0.2">
      <c r="B431" s="5">
        <v>40191</v>
      </c>
      <c r="C431" s="6" t="s">
        <v>27</v>
      </c>
    </row>
    <row r="432" spans="2:3" x14ac:dyDescent="0.2">
      <c r="B432" s="5">
        <v>40191</v>
      </c>
      <c r="C432" s="6" t="s">
        <v>33</v>
      </c>
    </row>
    <row r="433" spans="2:3" x14ac:dyDescent="0.2">
      <c r="B433" s="5">
        <v>40192</v>
      </c>
      <c r="C433" s="6" t="s">
        <v>36</v>
      </c>
    </row>
    <row r="434" spans="2:3" x14ac:dyDescent="0.2">
      <c r="B434" s="5">
        <v>40193</v>
      </c>
      <c r="C434" s="6" t="s">
        <v>30</v>
      </c>
    </row>
    <row r="435" spans="2:3" x14ac:dyDescent="0.2">
      <c r="B435" s="5">
        <v>40193</v>
      </c>
      <c r="C435" s="6" t="s">
        <v>27</v>
      </c>
    </row>
    <row r="436" spans="2:3" x14ac:dyDescent="0.2">
      <c r="B436" s="5">
        <v>40193</v>
      </c>
      <c r="C436" s="6" t="s">
        <v>33</v>
      </c>
    </row>
    <row r="437" spans="2:3" x14ac:dyDescent="0.2">
      <c r="B437" s="5">
        <v>40194</v>
      </c>
      <c r="C437" s="6" t="s">
        <v>38</v>
      </c>
    </row>
    <row r="438" spans="2:3" x14ac:dyDescent="0.2">
      <c r="B438" s="5">
        <v>40194</v>
      </c>
      <c r="C438" s="6" t="s">
        <v>30</v>
      </c>
    </row>
    <row r="439" spans="2:3" x14ac:dyDescent="0.2">
      <c r="B439" s="5">
        <v>40194</v>
      </c>
      <c r="C439" s="6" t="s">
        <v>30</v>
      </c>
    </row>
    <row r="440" spans="2:3" x14ac:dyDescent="0.2">
      <c r="B440" s="5">
        <v>40194</v>
      </c>
      <c r="C440" s="6" t="s">
        <v>30</v>
      </c>
    </row>
    <row r="441" spans="2:3" x14ac:dyDescent="0.2">
      <c r="B441" s="5">
        <v>40194</v>
      </c>
      <c r="C441" s="6" t="s">
        <v>30</v>
      </c>
    </row>
    <row r="442" spans="2:3" x14ac:dyDescent="0.2">
      <c r="B442" s="5">
        <v>40194</v>
      </c>
      <c r="C442" s="6" t="s">
        <v>32</v>
      </c>
    </row>
    <row r="443" spans="2:3" x14ac:dyDescent="0.2">
      <c r="B443" s="5">
        <v>40194</v>
      </c>
      <c r="C443" s="6" t="s">
        <v>32</v>
      </c>
    </row>
    <row r="444" spans="2:3" x14ac:dyDescent="0.2">
      <c r="B444" s="5">
        <v>40194</v>
      </c>
      <c r="C444" s="6" t="s">
        <v>33</v>
      </c>
    </row>
    <row r="445" spans="2:3" x14ac:dyDescent="0.2">
      <c r="B445" s="5">
        <v>40194</v>
      </c>
      <c r="C445" s="6" t="s">
        <v>33</v>
      </c>
    </row>
    <row r="446" spans="2:3" x14ac:dyDescent="0.2">
      <c r="B446" s="5">
        <v>40194</v>
      </c>
      <c r="C446" s="6" t="s">
        <v>33</v>
      </c>
    </row>
    <row r="447" spans="2:3" x14ac:dyDescent="0.2">
      <c r="B447" s="5">
        <v>40194</v>
      </c>
      <c r="C447" s="6" t="s">
        <v>33</v>
      </c>
    </row>
    <row r="448" spans="2:3" x14ac:dyDescent="0.2">
      <c r="B448" s="5">
        <v>40194</v>
      </c>
      <c r="C448" s="6" t="s">
        <v>33</v>
      </c>
    </row>
    <row r="449" spans="2:3" x14ac:dyDescent="0.2">
      <c r="B449" s="5">
        <v>40194</v>
      </c>
      <c r="C449" s="6" t="s">
        <v>33</v>
      </c>
    </row>
    <row r="450" spans="2:3" x14ac:dyDescent="0.2">
      <c r="B450" s="5">
        <v>40194</v>
      </c>
      <c r="C450" s="6" t="s">
        <v>33</v>
      </c>
    </row>
    <row r="451" spans="2:3" x14ac:dyDescent="0.2">
      <c r="B451" s="5">
        <v>40195</v>
      </c>
      <c r="C451" s="6" t="s">
        <v>29</v>
      </c>
    </row>
    <row r="452" spans="2:3" x14ac:dyDescent="0.2">
      <c r="B452" s="5">
        <v>40195</v>
      </c>
      <c r="C452" s="6" t="s">
        <v>31</v>
      </c>
    </row>
    <row r="453" spans="2:3" x14ac:dyDescent="0.2">
      <c r="B453" s="5">
        <v>40196</v>
      </c>
      <c r="C453" s="6" t="s">
        <v>33</v>
      </c>
    </row>
    <row r="454" spans="2:3" x14ac:dyDescent="0.2">
      <c r="B454" s="5">
        <v>40197</v>
      </c>
      <c r="C454" s="6" t="s">
        <v>12</v>
      </c>
    </row>
    <row r="455" spans="2:3" x14ac:dyDescent="0.2">
      <c r="B455" s="5">
        <v>40197</v>
      </c>
      <c r="C455" s="6" t="s">
        <v>38</v>
      </c>
    </row>
    <row r="456" spans="2:3" x14ac:dyDescent="0.2">
      <c r="B456" s="5">
        <v>40197</v>
      </c>
      <c r="C456" s="6" t="s">
        <v>29</v>
      </c>
    </row>
    <row r="457" spans="2:3" x14ac:dyDescent="0.2">
      <c r="B457" s="5">
        <v>40197</v>
      </c>
      <c r="C457" s="6" t="s">
        <v>27</v>
      </c>
    </row>
    <row r="458" spans="2:3" x14ac:dyDescent="0.2">
      <c r="B458" s="5">
        <v>40197</v>
      </c>
      <c r="C458" s="6" t="s">
        <v>34</v>
      </c>
    </row>
    <row r="459" spans="2:3" x14ac:dyDescent="0.2">
      <c r="B459" s="5">
        <v>40197</v>
      </c>
      <c r="C459" s="6" t="s">
        <v>34</v>
      </c>
    </row>
    <row r="460" spans="2:3" x14ac:dyDescent="0.2">
      <c r="B460" s="5">
        <v>40198</v>
      </c>
      <c r="C460" s="6" t="s">
        <v>30</v>
      </c>
    </row>
    <row r="461" spans="2:3" x14ac:dyDescent="0.2">
      <c r="B461" s="5">
        <v>40198</v>
      </c>
      <c r="C461" s="6" t="s">
        <v>31</v>
      </c>
    </row>
    <row r="462" spans="2:3" x14ac:dyDescent="0.2">
      <c r="B462" s="5">
        <v>40198</v>
      </c>
      <c r="C462" s="6" t="s">
        <v>27</v>
      </c>
    </row>
    <row r="463" spans="2:3" x14ac:dyDescent="0.2">
      <c r="B463" s="5">
        <v>40198</v>
      </c>
      <c r="C463" s="6" t="s">
        <v>33</v>
      </c>
    </row>
    <row r="464" spans="2:3" x14ac:dyDescent="0.2">
      <c r="B464" s="5">
        <v>40198</v>
      </c>
      <c r="C464" s="6" t="s">
        <v>33</v>
      </c>
    </row>
    <row r="465" spans="2:3" x14ac:dyDescent="0.2">
      <c r="B465" s="5">
        <v>40199</v>
      </c>
      <c r="C465" s="6" t="s">
        <v>46</v>
      </c>
    </row>
    <row r="466" spans="2:3" x14ac:dyDescent="0.2">
      <c r="B466" s="5">
        <v>40199</v>
      </c>
      <c r="C466" s="6" t="s">
        <v>29</v>
      </c>
    </row>
    <row r="467" spans="2:3" x14ac:dyDescent="0.2">
      <c r="B467" s="5">
        <v>40199</v>
      </c>
      <c r="C467" s="6" t="s">
        <v>27</v>
      </c>
    </row>
    <row r="468" spans="2:3" x14ac:dyDescent="0.2">
      <c r="B468" s="5">
        <v>40199</v>
      </c>
      <c r="C468" s="6" t="s">
        <v>33</v>
      </c>
    </row>
    <row r="469" spans="2:3" x14ac:dyDescent="0.2">
      <c r="B469" s="5">
        <v>40201</v>
      </c>
      <c r="C469" s="6" t="s">
        <v>36</v>
      </c>
    </row>
    <row r="470" spans="2:3" x14ac:dyDescent="0.2">
      <c r="B470" s="5">
        <v>40201</v>
      </c>
      <c r="C470" s="6" t="s">
        <v>36</v>
      </c>
    </row>
    <row r="471" spans="2:3" x14ac:dyDescent="0.2">
      <c r="B471" s="5">
        <v>40201</v>
      </c>
      <c r="C471" s="6" t="s">
        <v>36</v>
      </c>
    </row>
    <row r="472" spans="2:3" x14ac:dyDescent="0.2">
      <c r="B472" s="5">
        <v>40201</v>
      </c>
      <c r="C472" s="6" t="s">
        <v>30</v>
      </c>
    </row>
    <row r="473" spans="2:3" x14ac:dyDescent="0.2">
      <c r="B473" s="5">
        <v>40201</v>
      </c>
      <c r="C473" s="6" t="s">
        <v>5</v>
      </c>
    </row>
    <row r="474" spans="2:3" x14ac:dyDescent="0.2">
      <c r="B474" s="5">
        <v>40201</v>
      </c>
      <c r="C474" s="6" t="s">
        <v>20</v>
      </c>
    </row>
    <row r="475" spans="2:3" x14ac:dyDescent="0.2">
      <c r="B475" s="5">
        <v>40202</v>
      </c>
      <c r="C475" s="6" t="s">
        <v>36</v>
      </c>
    </row>
    <row r="476" spans="2:3" x14ac:dyDescent="0.2">
      <c r="B476" s="5">
        <v>40202</v>
      </c>
      <c r="C476" s="6" t="s">
        <v>36</v>
      </c>
    </row>
    <row r="477" spans="2:3" x14ac:dyDescent="0.2">
      <c r="B477" s="5">
        <v>40202</v>
      </c>
      <c r="C477" s="6" t="s">
        <v>13</v>
      </c>
    </row>
    <row r="478" spans="2:3" x14ac:dyDescent="0.2">
      <c r="B478" s="5">
        <v>40202</v>
      </c>
      <c r="C478" s="6" t="s">
        <v>18</v>
      </c>
    </row>
    <row r="479" spans="2:3" x14ac:dyDescent="0.2">
      <c r="B479" s="5">
        <v>40202</v>
      </c>
      <c r="C479" s="6" t="s">
        <v>46</v>
      </c>
    </row>
    <row r="480" spans="2:3" x14ac:dyDescent="0.2">
      <c r="B480" s="5">
        <v>40202</v>
      </c>
      <c r="C480" s="6" t="s">
        <v>38</v>
      </c>
    </row>
    <row r="481" spans="2:3" x14ac:dyDescent="0.2">
      <c r="B481" s="5">
        <v>40202</v>
      </c>
      <c r="C481" s="6" t="s">
        <v>38</v>
      </c>
    </row>
    <row r="482" spans="2:3" x14ac:dyDescent="0.2">
      <c r="B482" s="5">
        <v>40202</v>
      </c>
      <c r="C482" s="6" t="s">
        <v>27</v>
      </c>
    </row>
    <row r="483" spans="2:3" x14ac:dyDescent="0.2">
      <c r="B483" s="5">
        <v>40202</v>
      </c>
      <c r="C483" s="6" t="s">
        <v>6</v>
      </c>
    </row>
    <row r="484" spans="2:3" x14ac:dyDescent="0.2">
      <c r="B484" s="5">
        <v>40202</v>
      </c>
      <c r="C484" s="6" t="s">
        <v>5</v>
      </c>
    </row>
    <row r="485" spans="2:3" x14ac:dyDescent="0.2">
      <c r="B485" s="5">
        <v>40203</v>
      </c>
      <c r="C485" s="6" t="s">
        <v>5</v>
      </c>
    </row>
    <row r="486" spans="2:3" x14ac:dyDescent="0.2">
      <c r="B486" s="5">
        <v>40204</v>
      </c>
      <c r="C486" s="6" t="s">
        <v>36</v>
      </c>
    </row>
    <row r="487" spans="2:3" x14ac:dyDescent="0.2">
      <c r="B487" s="5">
        <v>40211</v>
      </c>
      <c r="C487" s="6" t="s">
        <v>38</v>
      </c>
    </row>
    <row r="488" spans="2:3" x14ac:dyDescent="0.2">
      <c r="B488" s="5">
        <v>40212</v>
      </c>
      <c r="C488" s="6" t="s">
        <v>31</v>
      </c>
    </row>
    <row r="489" spans="2:3" x14ac:dyDescent="0.2">
      <c r="B489" s="5">
        <v>40215</v>
      </c>
      <c r="C489" s="6" t="s">
        <v>1</v>
      </c>
    </row>
    <row r="490" spans="2:3" x14ac:dyDescent="0.2">
      <c r="B490" s="5">
        <v>40215</v>
      </c>
      <c r="C490" s="6" t="s">
        <v>36</v>
      </c>
    </row>
    <row r="491" spans="2:3" x14ac:dyDescent="0.2">
      <c r="B491" s="5">
        <v>40215</v>
      </c>
      <c r="C491" s="6" t="s">
        <v>6</v>
      </c>
    </row>
    <row r="492" spans="2:3" x14ac:dyDescent="0.2">
      <c r="B492" s="5">
        <v>40215</v>
      </c>
      <c r="C492" s="6" t="s">
        <v>20</v>
      </c>
    </row>
    <row r="493" spans="2:3" x14ac:dyDescent="0.2">
      <c r="B493" s="5">
        <v>40216</v>
      </c>
      <c r="C493" s="6" t="s">
        <v>1</v>
      </c>
    </row>
    <row r="494" spans="2:3" x14ac:dyDescent="0.2">
      <c r="B494" s="5">
        <v>40216</v>
      </c>
      <c r="C494" s="6" t="s">
        <v>1</v>
      </c>
    </row>
    <row r="495" spans="2:3" x14ac:dyDescent="0.2">
      <c r="B495" s="5">
        <v>40221</v>
      </c>
      <c r="C495" s="6" t="s">
        <v>36</v>
      </c>
    </row>
    <row r="496" spans="2:3" x14ac:dyDescent="0.2">
      <c r="B496" s="5">
        <v>40221</v>
      </c>
      <c r="C496" s="6" t="s">
        <v>29</v>
      </c>
    </row>
    <row r="497" spans="2:3" x14ac:dyDescent="0.2">
      <c r="B497" s="5">
        <v>40229</v>
      </c>
      <c r="C497" s="6" t="s">
        <v>36</v>
      </c>
    </row>
    <row r="498" spans="2:3" x14ac:dyDescent="0.2">
      <c r="B498" s="5">
        <v>40229</v>
      </c>
      <c r="C498" s="6" t="s">
        <v>46</v>
      </c>
    </row>
    <row r="499" spans="2:3" x14ac:dyDescent="0.2">
      <c r="B499" s="5">
        <v>40229</v>
      </c>
      <c r="C499" s="6" t="s">
        <v>29</v>
      </c>
    </row>
    <row r="500" spans="2:3" x14ac:dyDescent="0.2">
      <c r="B500" s="5">
        <v>40229</v>
      </c>
      <c r="C500" s="6" t="s">
        <v>29</v>
      </c>
    </row>
    <row r="501" spans="2:3" x14ac:dyDescent="0.2">
      <c r="B501" s="5">
        <v>40229</v>
      </c>
      <c r="C501" s="6" t="s">
        <v>29</v>
      </c>
    </row>
    <row r="502" spans="2:3" x14ac:dyDescent="0.2">
      <c r="B502" s="5">
        <v>40229</v>
      </c>
      <c r="C502" s="6" t="s">
        <v>29</v>
      </c>
    </row>
    <row r="503" spans="2:3" x14ac:dyDescent="0.2">
      <c r="B503" s="5">
        <v>40229</v>
      </c>
      <c r="C503" s="6" t="s">
        <v>27</v>
      </c>
    </row>
    <row r="504" spans="2:3" x14ac:dyDescent="0.2">
      <c r="B504" s="5">
        <v>40229</v>
      </c>
      <c r="C504" s="6" t="s">
        <v>27</v>
      </c>
    </row>
    <row r="505" spans="2:3" x14ac:dyDescent="0.2">
      <c r="B505" s="5">
        <v>40229</v>
      </c>
      <c r="C505" s="6" t="s">
        <v>27</v>
      </c>
    </row>
    <row r="506" spans="2:3" x14ac:dyDescent="0.2">
      <c r="B506" s="5">
        <v>40229</v>
      </c>
      <c r="C506" s="6" t="s">
        <v>27</v>
      </c>
    </row>
    <row r="507" spans="2:3" x14ac:dyDescent="0.2">
      <c r="B507" s="5">
        <v>40229</v>
      </c>
      <c r="C507" s="6" t="s">
        <v>27</v>
      </c>
    </row>
    <row r="508" spans="2:3" x14ac:dyDescent="0.2">
      <c r="B508" s="5">
        <v>40229</v>
      </c>
      <c r="C508" s="6" t="s">
        <v>33</v>
      </c>
    </row>
    <row r="509" spans="2:3" x14ac:dyDescent="0.2">
      <c r="B509" s="5">
        <v>40229</v>
      </c>
      <c r="C509" s="6" t="s">
        <v>33</v>
      </c>
    </row>
    <row r="510" spans="2:3" x14ac:dyDescent="0.2">
      <c r="B510" s="5">
        <v>40229</v>
      </c>
      <c r="C510" s="6" t="s">
        <v>33</v>
      </c>
    </row>
    <row r="511" spans="2:3" x14ac:dyDescent="0.2">
      <c r="B511" s="5">
        <v>40230</v>
      </c>
      <c r="C511" s="6" t="s">
        <v>31</v>
      </c>
    </row>
    <row r="512" spans="2:3" x14ac:dyDescent="0.2">
      <c r="B512" s="5">
        <v>40230</v>
      </c>
      <c r="C512" s="6" t="s">
        <v>32</v>
      </c>
    </row>
    <row r="513" spans="2:3" x14ac:dyDescent="0.2">
      <c r="B513" s="5">
        <v>40230</v>
      </c>
      <c r="C513" s="6" t="s">
        <v>27</v>
      </c>
    </row>
    <row r="514" spans="2:3" x14ac:dyDescent="0.2">
      <c r="B514" s="5">
        <v>40230</v>
      </c>
      <c r="C514" s="6" t="s">
        <v>27</v>
      </c>
    </row>
    <row r="515" spans="2:3" x14ac:dyDescent="0.2">
      <c r="B515" s="5">
        <v>40230</v>
      </c>
      <c r="C515" s="6" t="s">
        <v>33</v>
      </c>
    </row>
    <row r="516" spans="2:3" x14ac:dyDescent="0.2">
      <c r="B516" s="5">
        <v>40230</v>
      </c>
      <c r="C516" s="6" t="s">
        <v>33</v>
      </c>
    </row>
    <row r="517" spans="2:3" x14ac:dyDescent="0.2">
      <c r="B517" s="5">
        <v>40230</v>
      </c>
      <c r="C517" s="6" t="s">
        <v>33</v>
      </c>
    </row>
    <row r="518" spans="2:3" x14ac:dyDescent="0.2">
      <c r="B518" s="5">
        <v>40232</v>
      </c>
      <c r="C518" s="6" t="s">
        <v>29</v>
      </c>
    </row>
    <row r="519" spans="2:3" x14ac:dyDescent="0.2">
      <c r="B519" s="5">
        <v>40232</v>
      </c>
      <c r="C519" s="6" t="s">
        <v>27</v>
      </c>
    </row>
    <row r="520" spans="2:3" x14ac:dyDescent="0.2">
      <c r="B520" s="5">
        <v>40233</v>
      </c>
      <c r="C520" s="6" t="s">
        <v>45</v>
      </c>
    </row>
    <row r="521" spans="2:3" x14ac:dyDescent="0.2">
      <c r="B521" s="5">
        <v>40234</v>
      </c>
      <c r="C521" s="6" t="s">
        <v>29</v>
      </c>
    </row>
    <row r="522" spans="2:3" x14ac:dyDescent="0.2">
      <c r="B522" s="5">
        <v>40234</v>
      </c>
      <c r="C522" s="6" t="s">
        <v>27</v>
      </c>
    </row>
    <row r="523" spans="2:3" x14ac:dyDescent="0.2">
      <c r="B523" s="5">
        <v>40234</v>
      </c>
      <c r="C523" s="6" t="s">
        <v>27</v>
      </c>
    </row>
    <row r="524" spans="2:3" x14ac:dyDescent="0.2">
      <c r="B524" s="5">
        <v>40236</v>
      </c>
      <c r="C524" s="6" t="s">
        <v>36</v>
      </c>
    </row>
    <row r="525" spans="2:3" x14ac:dyDescent="0.2">
      <c r="B525" s="5">
        <v>40236</v>
      </c>
      <c r="C525" s="6" t="s">
        <v>46</v>
      </c>
    </row>
    <row r="526" spans="2:3" x14ac:dyDescent="0.2">
      <c r="B526" s="5">
        <v>40236</v>
      </c>
      <c r="C526" s="6" t="s">
        <v>46</v>
      </c>
    </row>
    <row r="527" spans="2:3" x14ac:dyDescent="0.2">
      <c r="B527" s="5">
        <v>40236</v>
      </c>
      <c r="C527" s="6" t="s">
        <v>38</v>
      </c>
    </row>
    <row r="528" spans="2:3" x14ac:dyDescent="0.2">
      <c r="B528" s="5">
        <v>40236</v>
      </c>
      <c r="C528" s="6" t="s">
        <v>38</v>
      </c>
    </row>
    <row r="529" spans="2:3" x14ac:dyDescent="0.2">
      <c r="B529" s="5">
        <v>40236</v>
      </c>
      <c r="C529" s="6" t="s">
        <v>38</v>
      </c>
    </row>
    <row r="530" spans="2:3" x14ac:dyDescent="0.2">
      <c r="B530" s="5">
        <v>40236</v>
      </c>
      <c r="C530" s="6" t="s">
        <v>38</v>
      </c>
    </row>
    <row r="531" spans="2:3" x14ac:dyDescent="0.2">
      <c r="B531" s="5">
        <v>40236</v>
      </c>
      <c r="C531" s="6" t="s">
        <v>38</v>
      </c>
    </row>
    <row r="532" spans="2:3" x14ac:dyDescent="0.2">
      <c r="B532" s="5">
        <v>40237</v>
      </c>
      <c r="C532" s="6" t="s">
        <v>36</v>
      </c>
    </row>
    <row r="533" spans="2:3" x14ac:dyDescent="0.2">
      <c r="B533" s="5">
        <v>40237</v>
      </c>
      <c r="C533" s="6" t="s">
        <v>36</v>
      </c>
    </row>
    <row r="534" spans="2:3" x14ac:dyDescent="0.2">
      <c r="B534" s="5">
        <v>40237</v>
      </c>
      <c r="C534" s="6" t="s">
        <v>46</v>
      </c>
    </row>
    <row r="535" spans="2:3" x14ac:dyDescent="0.2">
      <c r="B535" s="5">
        <v>40237</v>
      </c>
      <c r="C535" s="6" t="s">
        <v>38</v>
      </c>
    </row>
    <row r="536" spans="2:3" x14ac:dyDescent="0.2">
      <c r="B536" s="5">
        <v>40237</v>
      </c>
      <c r="C536" s="6" t="s">
        <v>39</v>
      </c>
    </row>
    <row r="537" spans="2:3" x14ac:dyDescent="0.2">
      <c r="B537" s="5">
        <v>40237</v>
      </c>
      <c r="C537" s="6" t="s">
        <v>39</v>
      </c>
    </row>
    <row r="538" spans="2:3" x14ac:dyDescent="0.2">
      <c r="B538" s="5">
        <v>40239</v>
      </c>
      <c r="C538" s="6" t="s">
        <v>1</v>
      </c>
    </row>
    <row r="539" spans="2:3" x14ac:dyDescent="0.2">
      <c r="B539" s="5">
        <v>40239</v>
      </c>
      <c r="C539" s="6" t="s">
        <v>6</v>
      </c>
    </row>
    <row r="540" spans="2:3" x14ac:dyDescent="0.2">
      <c r="B540" s="5">
        <v>40239</v>
      </c>
      <c r="C540" s="6" t="s">
        <v>6</v>
      </c>
    </row>
    <row r="541" spans="2:3" x14ac:dyDescent="0.2">
      <c r="B541" s="5">
        <v>40239</v>
      </c>
      <c r="C541" s="6" t="s">
        <v>6</v>
      </c>
    </row>
    <row r="542" spans="2:3" x14ac:dyDescent="0.2">
      <c r="B542" s="5">
        <v>40239</v>
      </c>
      <c r="C542" s="6" t="s">
        <v>6</v>
      </c>
    </row>
    <row r="543" spans="2:3" x14ac:dyDescent="0.2">
      <c r="B543" s="5">
        <v>40239</v>
      </c>
      <c r="C543" s="6" t="s">
        <v>6</v>
      </c>
    </row>
    <row r="544" spans="2:3" x14ac:dyDescent="0.2">
      <c r="B544" s="5">
        <v>40239</v>
      </c>
      <c r="C544" s="6" t="s">
        <v>6</v>
      </c>
    </row>
    <row r="545" spans="2:3" x14ac:dyDescent="0.2">
      <c r="B545" s="5">
        <v>40239</v>
      </c>
      <c r="C545" s="6" t="s">
        <v>6</v>
      </c>
    </row>
    <row r="546" spans="2:3" x14ac:dyDescent="0.2">
      <c r="B546" s="5">
        <v>40239</v>
      </c>
      <c r="C546" s="6" t="s">
        <v>5</v>
      </c>
    </row>
    <row r="547" spans="2:3" x14ac:dyDescent="0.2">
      <c r="B547" s="5">
        <v>40239</v>
      </c>
      <c r="C547" s="6" t="s">
        <v>5</v>
      </c>
    </row>
    <row r="548" spans="2:3" x14ac:dyDescent="0.2">
      <c r="B548" s="5">
        <v>40241</v>
      </c>
      <c r="C548" s="6" t="s">
        <v>5</v>
      </c>
    </row>
    <row r="549" spans="2:3" x14ac:dyDescent="0.2">
      <c r="B549" s="5">
        <v>40241</v>
      </c>
      <c r="C549" s="6" t="s">
        <v>5</v>
      </c>
    </row>
    <row r="550" spans="2:3" x14ac:dyDescent="0.2">
      <c r="B550" s="5">
        <v>40249</v>
      </c>
      <c r="C550" s="6" t="s">
        <v>1</v>
      </c>
    </row>
    <row r="551" spans="2:3" x14ac:dyDescent="0.2">
      <c r="B551" s="5">
        <v>40249</v>
      </c>
      <c r="C551" s="6" t="s">
        <v>13</v>
      </c>
    </row>
    <row r="552" spans="2:3" x14ac:dyDescent="0.2">
      <c r="B552" s="5">
        <v>40249</v>
      </c>
      <c r="C552" s="6" t="s">
        <v>6</v>
      </c>
    </row>
    <row r="553" spans="2:3" x14ac:dyDescent="0.2">
      <c r="B553" s="5">
        <v>40249</v>
      </c>
      <c r="C553" s="6" t="s">
        <v>6</v>
      </c>
    </row>
    <row r="554" spans="2:3" x14ac:dyDescent="0.2">
      <c r="B554" s="5">
        <v>40249</v>
      </c>
      <c r="C554" s="6" t="s">
        <v>5</v>
      </c>
    </row>
    <row r="555" spans="2:3" x14ac:dyDescent="0.2">
      <c r="B555" s="5">
        <v>40250</v>
      </c>
      <c r="C555" s="6" t="s">
        <v>1</v>
      </c>
    </row>
    <row r="556" spans="2:3" x14ac:dyDescent="0.2">
      <c r="B556" s="5">
        <v>40250</v>
      </c>
      <c r="C556" s="6" t="s">
        <v>6</v>
      </c>
    </row>
    <row r="557" spans="2:3" x14ac:dyDescent="0.2">
      <c r="B557" s="5">
        <v>40250</v>
      </c>
      <c r="C557" s="6" t="s">
        <v>6</v>
      </c>
    </row>
    <row r="558" spans="2:3" x14ac:dyDescent="0.2">
      <c r="B558" s="5">
        <v>40250</v>
      </c>
      <c r="C558" s="6" t="s">
        <v>6</v>
      </c>
    </row>
    <row r="559" spans="2:3" x14ac:dyDescent="0.2">
      <c r="B559" s="5">
        <v>40250</v>
      </c>
      <c r="C559" s="6" t="s">
        <v>6</v>
      </c>
    </row>
    <row r="560" spans="2:3" x14ac:dyDescent="0.2">
      <c r="B560" s="5">
        <v>40251</v>
      </c>
      <c r="C560" s="6" t="s">
        <v>6</v>
      </c>
    </row>
    <row r="561" spans="2:3" x14ac:dyDescent="0.2">
      <c r="B561" s="5">
        <v>40251</v>
      </c>
      <c r="C561" s="6" t="s">
        <v>5</v>
      </c>
    </row>
    <row r="562" spans="2:3" x14ac:dyDescent="0.2">
      <c r="B562" s="5">
        <v>40251</v>
      </c>
      <c r="C562" s="6" t="s">
        <v>5</v>
      </c>
    </row>
    <row r="563" spans="2:3" x14ac:dyDescent="0.2">
      <c r="B563" s="5">
        <v>40252</v>
      </c>
      <c r="C563" s="6" t="s">
        <v>1</v>
      </c>
    </row>
    <row r="564" spans="2:3" x14ac:dyDescent="0.2">
      <c r="B564" s="5">
        <v>40252</v>
      </c>
      <c r="C564" s="6" t="s">
        <v>6</v>
      </c>
    </row>
    <row r="565" spans="2:3" x14ac:dyDescent="0.2">
      <c r="B565" s="5">
        <v>40252</v>
      </c>
      <c r="C565" s="6" t="s">
        <v>6</v>
      </c>
    </row>
    <row r="566" spans="2:3" x14ac:dyDescent="0.2">
      <c r="B566" s="5">
        <v>40252</v>
      </c>
      <c r="C566" s="6" t="s">
        <v>6</v>
      </c>
    </row>
    <row r="567" spans="2:3" x14ac:dyDescent="0.2">
      <c r="B567" s="5">
        <v>40253</v>
      </c>
      <c r="C567" s="6" t="s">
        <v>1</v>
      </c>
    </row>
    <row r="568" spans="2:3" x14ac:dyDescent="0.2">
      <c r="B568" s="5">
        <v>40253</v>
      </c>
      <c r="C568" s="6" t="s">
        <v>29</v>
      </c>
    </row>
    <row r="569" spans="2:3" x14ac:dyDescent="0.2">
      <c r="B569" s="5">
        <v>40253</v>
      </c>
      <c r="C569" s="6" t="s">
        <v>6</v>
      </c>
    </row>
    <row r="570" spans="2:3" x14ac:dyDescent="0.2">
      <c r="B570" s="5">
        <v>40253</v>
      </c>
      <c r="C570" s="6" t="s">
        <v>6</v>
      </c>
    </row>
    <row r="571" spans="2:3" x14ac:dyDescent="0.2">
      <c r="B571" s="5">
        <v>40253</v>
      </c>
      <c r="C571" s="6" t="s">
        <v>6</v>
      </c>
    </row>
    <row r="572" spans="2:3" x14ac:dyDescent="0.2">
      <c r="B572" s="5">
        <v>40253</v>
      </c>
      <c r="C572" s="6" t="s">
        <v>79</v>
      </c>
    </row>
    <row r="573" spans="2:3" x14ac:dyDescent="0.2">
      <c r="B573" s="5">
        <v>40254</v>
      </c>
      <c r="C573" s="6" t="s">
        <v>6</v>
      </c>
    </row>
    <row r="574" spans="2:3" x14ac:dyDescent="0.2">
      <c r="B574" s="5">
        <v>40254</v>
      </c>
      <c r="C574" s="6" t="s">
        <v>5</v>
      </c>
    </row>
    <row r="575" spans="2:3" x14ac:dyDescent="0.2">
      <c r="B575" s="5">
        <v>40255</v>
      </c>
      <c r="C575" s="6" t="s">
        <v>27</v>
      </c>
    </row>
    <row r="576" spans="2:3" x14ac:dyDescent="0.2">
      <c r="B576" s="5">
        <v>40256</v>
      </c>
      <c r="C576" s="6" t="s">
        <v>5</v>
      </c>
    </row>
    <row r="577" spans="2:3" x14ac:dyDescent="0.2">
      <c r="B577" s="5">
        <v>40256</v>
      </c>
      <c r="C577" s="6" t="s">
        <v>5</v>
      </c>
    </row>
    <row r="578" spans="2:3" x14ac:dyDescent="0.2">
      <c r="B578" s="5">
        <v>40259</v>
      </c>
      <c r="C578" s="6" t="s">
        <v>5</v>
      </c>
    </row>
    <row r="579" spans="2:3" x14ac:dyDescent="0.2">
      <c r="B579" s="5">
        <v>40261</v>
      </c>
      <c r="C579" s="6" t="s">
        <v>12</v>
      </c>
    </row>
    <row r="580" spans="2:3" x14ac:dyDescent="0.2">
      <c r="B580" s="5">
        <v>40261</v>
      </c>
      <c r="C580" s="6" t="s">
        <v>12</v>
      </c>
    </row>
    <row r="581" spans="2:3" x14ac:dyDescent="0.2">
      <c r="B581" s="5">
        <v>40261</v>
      </c>
      <c r="C581" s="6" t="s">
        <v>5</v>
      </c>
    </row>
    <row r="582" spans="2:3" x14ac:dyDescent="0.2">
      <c r="B582" s="5">
        <v>40262</v>
      </c>
      <c r="C582" s="6" t="s">
        <v>12</v>
      </c>
    </row>
    <row r="583" spans="2:3" x14ac:dyDescent="0.2">
      <c r="B583" s="5">
        <v>40262</v>
      </c>
      <c r="C583" s="6" t="s">
        <v>13</v>
      </c>
    </row>
    <row r="584" spans="2:3" x14ac:dyDescent="0.2">
      <c r="B584" s="5">
        <v>40263</v>
      </c>
      <c r="C584" s="6" t="s">
        <v>36</v>
      </c>
    </row>
    <row r="585" spans="2:3" x14ac:dyDescent="0.2">
      <c r="B585" s="5">
        <v>40265</v>
      </c>
      <c r="C585" s="6" t="s">
        <v>36</v>
      </c>
    </row>
    <row r="586" spans="2:3" x14ac:dyDescent="0.2">
      <c r="B586" s="5">
        <v>40265</v>
      </c>
      <c r="C586" s="6" t="s">
        <v>28</v>
      </c>
    </row>
    <row r="587" spans="2:3" x14ac:dyDescent="0.2">
      <c r="B587" s="5">
        <v>40265</v>
      </c>
      <c r="C587" s="6" t="s">
        <v>33</v>
      </c>
    </row>
    <row r="588" spans="2:3" x14ac:dyDescent="0.2">
      <c r="B588" s="5">
        <v>40266</v>
      </c>
      <c r="C588" s="6" t="s">
        <v>6</v>
      </c>
    </row>
    <row r="589" spans="2:3" x14ac:dyDescent="0.2">
      <c r="B589" s="5">
        <v>40273</v>
      </c>
      <c r="C589" s="6" t="s">
        <v>6</v>
      </c>
    </row>
    <row r="590" spans="2:3" x14ac:dyDescent="0.2">
      <c r="B590" s="5">
        <v>40274</v>
      </c>
      <c r="C590" s="6" t="s">
        <v>6</v>
      </c>
    </row>
    <row r="591" spans="2:3" x14ac:dyDescent="0.2">
      <c r="B591" s="5">
        <v>40292</v>
      </c>
      <c r="C591" s="6" t="s">
        <v>30</v>
      </c>
    </row>
    <row r="592" spans="2:3" x14ac:dyDescent="0.2">
      <c r="B592" s="5">
        <v>40292</v>
      </c>
      <c r="C592" s="6" t="s">
        <v>30</v>
      </c>
    </row>
    <row r="593" spans="2:3" x14ac:dyDescent="0.2">
      <c r="B593" s="5">
        <v>40292</v>
      </c>
      <c r="C593" s="6" t="s">
        <v>30</v>
      </c>
    </row>
    <row r="594" spans="2:3" x14ac:dyDescent="0.2">
      <c r="B594" s="5">
        <v>40292</v>
      </c>
      <c r="C594" s="6" t="s">
        <v>30</v>
      </c>
    </row>
    <row r="595" spans="2:3" x14ac:dyDescent="0.2">
      <c r="B595" s="5">
        <v>40292</v>
      </c>
      <c r="C595" s="6" t="s">
        <v>27</v>
      </c>
    </row>
    <row r="596" spans="2:3" x14ac:dyDescent="0.2">
      <c r="B596" s="5">
        <v>40292</v>
      </c>
      <c r="C596" s="6" t="s">
        <v>33</v>
      </c>
    </row>
    <row r="597" spans="2:3" x14ac:dyDescent="0.2">
      <c r="B597" s="5">
        <v>40292</v>
      </c>
      <c r="C597" s="6" t="s">
        <v>33</v>
      </c>
    </row>
    <row r="598" spans="2:3" x14ac:dyDescent="0.2">
      <c r="B598" s="5">
        <v>40292</v>
      </c>
      <c r="C598" s="6" t="s">
        <v>33</v>
      </c>
    </row>
    <row r="599" spans="2:3" x14ac:dyDescent="0.2">
      <c r="B599" s="5">
        <v>40292</v>
      </c>
      <c r="C599" s="6" t="s">
        <v>33</v>
      </c>
    </row>
    <row r="600" spans="2:3" x14ac:dyDescent="0.2">
      <c r="B600" s="5">
        <v>40293</v>
      </c>
      <c r="C600" s="6" t="s">
        <v>30</v>
      </c>
    </row>
    <row r="601" spans="2:3" x14ac:dyDescent="0.2">
      <c r="B601" s="5">
        <v>40293</v>
      </c>
      <c r="C601" s="6" t="s">
        <v>33</v>
      </c>
    </row>
    <row r="602" spans="2:3" x14ac:dyDescent="0.2">
      <c r="B602" s="5">
        <v>40297</v>
      </c>
      <c r="C602" s="6" t="s">
        <v>6</v>
      </c>
    </row>
    <row r="603" spans="2:3" x14ac:dyDescent="0.2">
      <c r="B603" s="5">
        <v>40311</v>
      </c>
      <c r="C603" s="6" t="s">
        <v>28</v>
      </c>
    </row>
    <row r="604" spans="2:3" x14ac:dyDescent="0.2">
      <c r="B604" s="5">
        <v>40313</v>
      </c>
      <c r="C604" s="6" t="s">
        <v>1</v>
      </c>
    </row>
    <row r="605" spans="2:3" x14ac:dyDescent="0.2">
      <c r="B605" s="5">
        <v>40313</v>
      </c>
      <c r="C605" s="6" t="s">
        <v>36</v>
      </c>
    </row>
    <row r="606" spans="2:3" x14ac:dyDescent="0.2">
      <c r="B606" s="5">
        <v>40313</v>
      </c>
      <c r="C606" s="6" t="s">
        <v>36</v>
      </c>
    </row>
    <row r="607" spans="2:3" x14ac:dyDescent="0.2">
      <c r="B607" s="5">
        <v>40313</v>
      </c>
      <c r="C607" s="6" t="s">
        <v>36</v>
      </c>
    </row>
    <row r="608" spans="2:3" x14ac:dyDescent="0.2">
      <c r="B608" s="5">
        <v>40313</v>
      </c>
      <c r="C608" s="6" t="s">
        <v>36</v>
      </c>
    </row>
    <row r="609" spans="2:3" x14ac:dyDescent="0.2">
      <c r="B609" s="5">
        <v>40313</v>
      </c>
      <c r="C609" s="6" t="s">
        <v>36</v>
      </c>
    </row>
    <row r="610" spans="2:3" x14ac:dyDescent="0.2">
      <c r="B610" s="5">
        <v>40313</v>
      </c>
      <c r="C610" s="6" t="s">
        <v>36</v>
      </c>
    </row>
    <row r="611" spans="2:3" x14ac:dyDescent="0.2">
      <c r="B611" s="5">
        <v>40313</v>
      </c>
      <c r="C611" s="6" t="s">
        <v>36</v>
      </c>
    </row>
    <row r="612" spans="2:3" x14ac:dyDescent="0.2">
      <c r="B612" s="5">
        <v>40313</v>
      </c>
      <c r="C612" s="6" t="s">
        <v>13</v>
      </c>
    </row>
    <row r="613" spans="2:3" x14ac:dyDescent="0.2">
      <c r="B613" s="5">
        <v>40313</v>
      </c>
      <c r="C613" s="6" t="s">
        <v>13</v>
      </c>
    </row>
    <row r="614" spans="2:3" x14ac:dyDescent="0.2">
      <c r="B614" s="5">
        <v>40313</v>
      </c>
      <c r="C614" s="6" t="s">
        <v>18</v>
      </c>
    </row>
    <row r="615" spans="2:3" x14ac:dyDescent="0.2">
      <c r="B615" s="5">
        <v>40313</v>
      </c>
      <c r="C615" s="6" t="s">
        <v>18</v>
      </c>
    </row>
    <row r="616" spans="2:3" x14ac:dyDescent="0.2">
      <c r="B616" s="5">
        <v>40313</v>
      </c>
      <c r="C616" s="6" t="s">
        <v>18</v>
      </c>
    </row>
    <row r="617" spans="2:3" x14ac:dyDescent="0.2">
      <c r="B617" s="5">
        <v>40313</v>
      </c>
      <c r="C617" s="6" t="s">
        <v>18</v>
      </c>
    </row>
    <row r="618" spans="2:3" x14ac:dyDescent="0.2">
      <c r="B618" s="5">
        <v>40313</v>
      </c>
      <c r="C618" s="6" t="s">
        <v>18</v>
      </c>
    </row>
    <row r="619" spans="2:3" x14ac:dyDescent="0.2">
      <c r="B619" s="5">
        <v>40313</v>
      </c>
      <c r="C619" s="6" t="s">
        <v>18</v>
      </c>
    </row>
    <row r="620" spans="2:3" x14ac:dyDescent="0.2">
      <c r="B620" s="5">
        <v>40313</v>
      </c>
      <c r="C620" s="6" t="s">
        <v>18</v>
      </c>
    </row>
    <row r="621" spans="2:3" x14ac:dyDescent="0.2">
      <c r="B621" s="5">
        <v>40313</v>
      </c>
      <c r="C621" s="6" t="s">
        <v>18</v>
      </c>
    </row>
    <row r="622" spans="2:3" x14ac:dyDescent="0.2">
      <c r="B622" s="5">
        <v>40313</v>
      </c>
      <c r="C622" s="6" t="s">
        <v>46</v>
      </c>
    </row>
    <row r="623" spans="2:3" x14ac:dyDescent="0.2">
      <c r="B623" s="5">
        <v>40313</v>
      </c>
      <c r="C623" s="6" t="s">
        <v>39</v>
      </c>
    </row>
    <row r="624" spans="2:3" x14ac:dyDescent="0.2">
      <c r="B624" s="5">
        <v>40313</v>
      </c>
      <c r="C624" s="6" t="s">
        <v>31</v>
      </c>
    </row>
    <row r="625" spans="2:3" x14ac:dyDescent="0.2">
      <c r="B625" s="5">
        <v>40313</v>
      </c>
      <c r="C625" s="6" t="s">
        <v>5</v>
      </c>
    </row>
    <row r="626" spans="2:3" x14ac:dyDescent="0.2">
      <c r="B626" s="5">
        <v>40316</v>
      </c>
      <c r="C626" s="6" t="s">
        <v>46</v>
      </c>
    </row>
    <row r="627" spans="2:3" x14ac:dyDescent="0.2">
      <c r="B627" s="5">
        <v>40317</v>
      </c>
      <c r="C627" s="6" t="s">
        <v>12</v>
      </c>
    </row>
    <row r="628" spans="2:3" x14ac:dyDescent="0.2">
      <c r="B628" s="5">
        <v>40317</v>
      </c>
      <c r="C628" s="6" t="s">
        <v>12</v>
      </c>
    </row>
    <row r="629" spans="2:3" x14ac:dyDescent="0.2">
      <c r="B629" s="5">
        <v>40317</v>
      </c>
      <c r="C629" s="6" t="s">
        <v>18</v>
      </c>
    </row>
    <row r="630" spans="2:3" x14ac:dyDescent="0.2">
      <c r="B630" s="5">
        <v>40319</v>
      </c>
      <c r="C630" s="6" t="s">
        <v>29</v>
      </c>
    </row>
    <row r="631" spans="2:3" x14ac:dyDescent="0.2">
      <c r="B631" s="5">
        <v>40325</v>
      </c>
      <c r="C631" s="6" t="s">
        <v>36</v>
      </c>
    </row>
    <row r="632" spans="2:3" x14ac:dyDescent="0.2">
      <c r="B632" s="5">
        <v>40325</v>
      </c>
      <c r="C632" s="6" t="s">
        <v>36</v>
      </c>
    </row>
    <row r="633" spans="2:3" x14ac:dyDescent="0.2">
      <c r="B633" s="5">
        <v>40325</v>
      </c>
      <c r="C633" s="6" t="s">
        <v>36</v>
      </c>
    </row>
    <row r="634" spans="2:3" x14ac:dyDescent="0.2">
      <c r="B634" s="5">
        <v>40325</v>
      </c>
      <c r="C634" s="6" t="s">
        <v>13</v>
      </c>
    </row>
    <row r="635" spans="2:3" x14ac:dyDescent="0.2">
      <c r="B635" s="5">
        <v>40325</v>
      </c>
      <c r="C635" s="6" t="s">
        <v>18</v>
      </c>
    </row>
    <row r="636" spans="2:3" x14ac:dyDescent="0.2">
      <c r="B636" s="5">
        <v>40325</v>
      </c>
      <c r="C636" s="6" t="s">
        <v>38</v>
      </c>
    </row>
    <row r="637" spans="2:3" x14ac:dyDescent="0.2">
      <c r="B637" s="5">
        <v>40325</v>
      </c>
      <c r="C637" s="6" t="s">
        <v>38</v>
      </c>
    </row>
    <row r="638" spans="2:3" x14ac:dyDescent="0.2">
      <c r="B638" s="5">
        <v>40325</v>
      </c>
      <c r="C638" s="6" t="s">
        <v>38</v>
      </c>
    </row>
    <row r="639" spans="2:3" x14ac:dyDescent="0.2">
      <c r="B639" s="5">
        <v>40325</v>
      </c>
      <c r="C639" s="6" t="s">
        <v>33</v>
      </c>
    </row>
    <row r="640" spans="2:3" x14ac:dyDescent="0.2">
      <c r="B640" s="5">
        <v>40333</v>
      </c>
      <c r="C640" s="6" t="s">
        <v>36</v>
      </c>
    </row>
    <row r="641" spans="2:3" x14ac:dyDescent="0.2">
      <c r="B641" s="5">
        <v>40339</v>
      </c>
      <c r="C641" s="6" t="s">
        <v>36</v>
      </c>
    </row>
    <row r="642" spans="2:3" x14ac:dyDescent="0.2">
      <c r="B642" s="5">
        <v>40339</v>
      </c>
      <c r="C642" s="6" t="s">
        <v>6</v>
      </c>
    </row>
    <row r="643" spans="2:3" x14ac:dyDescent="0.2">
      <c r="B643" s="5">
        <v>40340</v>
      </c>
      <c r="C643" s="6" t="s">
        <v>36</v>
      </c>
    </row>
    <row r="644" spans="2:3" x14ac:dyDescent="0.2">
      <c r="B644" s="5">
        <v>40340</v>
      </c>
      <c r="C644" s="6" t="s">
        <v>38</v>
      </c>
    </row>
    <row r="645" spans="2:3" x14ac:dyDescent="0.2">
      <c r="B645" s="5">
        <v>40341</v>
      </c>
      <c r="C645" s="6" t="s">
        <v>36</v>
      </c>
    </row>
    <row r="646" spans="2:3" x14ac:dyDescent="0.2">
      <c r="B646" s="5">
        <v>40341</v>
      </c>
      <c r="C646" s="6" t="s">
        <v>36</v>
      </c>
    </row>
    <row r="647" spans="2:3" x14ac:dyDescent="0.2">
      <c r="B647" s="5">
        <v>40341</v>
      </c>
      <c r="C647" s="6" t="s">
        <v>13</v>
      </c>
    </row>
    <row r="648" spans="2:3" x14ac:dyDescent="0.2">
      <c r="B648" s="5">
        <v>40341</v>
      </c>
      <c r="C648" s="6" t="s">
        <v>38</v>
      </c>
    </row>
    <row r="649" spans="2:3" x14ac:dyDescent="0.2">
      <c r="B649" s="5">
        <v>40341</v>
      </c>
      <c r="C649" s="6" t="s">
        <v>38</v>
      </c>
    </row>
    <row r="650" spans="2:3" x14ac:dyDescent="0.2">
      <c r="B650" s="5">
        <v>40341</v>
      </c>
      <c r="C650" s="6" t="s">
        <v>30</v>
      </c>
    </row>
    <row r="651" spans="2:3" x14ac:dyDescent="0.2">
      <c r="B651" s="5">
        <v>40341</v>
      </c>
      <c r="C651" s="6" t="s">
        <v>30</v>
      </c>
    </row>
    <row r="652" spans="2:3" x14ac:dyDescent="0.2">
      <c r="B652" s="5">
        <v>40341</v>
      </c>
      <c r="C652" s="6" t="s">
        <v>28</v>
      </c>
    </row>
    <row r="653" spans="2:3" x14ac:dyDescent="0.2">
      <c r="B653" s="5">
        <v>40341</v>
      </c>
      <c r="C653" s="6" t="s">
        <v>6</v>
      </c>
    </row>
    <row r="654" spans="2:3" x14ac:dyDescent="0.2">
      <c r="B654" s="5">
        <v>40341</v>
      </c>
      <c r="C654" s="6" t="s">
        <v>6</v>
      </c>
    </row>
    <row r="655" spans="2:3" x14ac:dyDescent="0.2">
      <c r="B655" s="5">
        <v>40341</v>
      </c>
      <c r="C655" s="6" t="s">
        <v>6</v>
      </c>
    </row>
    <row r="656" spans="2:3" x14ac:dyDescent="0.2">
      <c r="B656" s="5">
        <v>40341</v>
      </c>
      <c r="C656" s="6" t="s">
        <v>6</v>
      </c>
    </row>
    <row r="657" spans="2:3" x14ac:dyDescent="0.2">
      <c r="B657" s="5">
        <v>40341</v>
      </c>
      <c r="C657" s="6" t="s">
        <v>33</v>
      </c>
    </row>
    <row r="658" spans="2:3" x14ac:dyDescent="0.2">
      <c r="B658" s="5">
        <v>40342</v>
      </c>
      <c r="C658" s="6" t="s">
        <v>13</v>
      </c>
    </row>
    <row r="659" spans="2:3" x14ac:dyDescent="0.2">
      <c r="B659" s="5">
        <v>40342</v>
      </c>
      <c r="C659" s="6" t="s">
        <v>46</v>
      </c>
    </row>
    <row r="660" spans="2:3" x14ac:dyDescent="0.2">
      <c r="B660" s="5">
        <v>40347</v>
      </c>
      <c r="C660" s="6" t="s">
        <v>12</v>
      </c>
    </row>
    <row r="661" spans="2:3" x14ac:dyDescent="0.2">
      <c r="B661" s="5">
        <v>40351</v>
      </c>
      <c r="C661" s="6" t="s">
        <v>36</v>
      </c>
    </row>
    <row r="662" spans="2:3" x14ac:dyDescent="0.2">
      <c r="B662" s="5">
        <v>40351</v>
      </c>
      <c r="C662" s="6" t="s">
        <v>36</v>
      </c>
    </row>
    <row r="663" spans="2:3" x14ac:dyDescent="0.2">
      <c r="B663" s="5">
        <v>40351</v>
      </c>
      <c r="C663" s="6" t="s">
        <v>18</v>
      </c>
    </row>
    <row r="664" spans="2:3" x14ac:dyDescent="0.2">
      <c r="B664" s="5">
        <v>40351</v>
      </c>
      <c r="C664" s="6" t="s">
        <v>20</v>
      </c>
    </row>
    <row r="665" spans="2:3" x14ac:dyDescent="0.2">
      <c r="B665" s="5">
        <v>40351</v>
      </c>
      <c r="C665" s="6" t="s">
        <v>20</v>
      </c>
    </row>
    <row r="666" spans="2:3" x14ac:dyDescent="0.2">
      <c r="B666" s="5">
        <v>40352</v>
      </c>
      <c r="C666" s="6" t="s">
        <v>46</v>
      </c>
    </row>
    <row r="667" spans="2:3" x14ac:dyDescent="0.2">
      <c r="B667" s="5">
        <v>40352</v>
      </c>
      <c r="C667" s="6" t="s">
        <v>33</v>
      </c>
    </row>
    <row r="668" spans="2:3" x14ac:dyDescent="0.2">
      <c r="B668" s="5">
        <v>40353</v>
      </c>
      <c r="C668" s="6" t="s">
        <v>36</v>
      </c>
    </row>
    <row r="669" spans="2:3" x14ac:dyDescent="0.2">
      <c r="B669" s="5">
        <v>40353</v>
      </c>
      <c r="C669" s="6" t="s">
        <v>33</v>
      </c>
    </row>
    <row r="670" spans="2:3" x14ac:dyDescent="0.2">
      <c r="B670" s="5">
        <v>40361</v>
      </c>
      <c r="C670" s="6" t="s">
        <v>33</v>
      </c>
    </row>
    <row r="671" spans="2:3" x14ac:dyDescent="0.2">
      <c r="B671" s="5">
        <v>40367</v>
      </c>
      <c r="C671" s="6" t="s">
        <v>27</v>
      </c>
    </row>
    <row r="672" spans="2:3" x14ac:dyDescent="0.2">
      <c r="B672" s="5">
        <v>40367</v>
      </c>
      <c r="C672" s="6" t="s">
        <v>27</v>
      </c>
    </row>
    <row r="673" spans="2:3" x14ac:dyDescent="0.2">
      <c r="B673" s="5">
        <v>40367</v>
      </c>
      <c r="C673" s="6" t="s">
        <v>33</v>
      </c>
    </row>
    <row r="674" spans="2:3" x14ac:dyDescent="0.2">
      <c r="B674" s="5">
        <v>40367</v>
      </c>
      <c r="C674" s="6" t="s">
        <v>33</v>
      </c>
    </row>
    <row r="675" spans="2:3" x14ac:dyDescent="0.2">
      <c r="B675" s="5">
        <v>40367</v>
      </c>
      <c r="C675" s="6" t="s">
        <v>33</v>
      </c>
    </row>
    <row r="676" spans="2:3" x14ac:dyDescent="0.2">
      <c r="B676" s="5">
        <v>40367</v>
      </c>
      <c r="C676" s="6" t="s">
        <v>33</v>
      </c>
    </row>
    <row r="677" spans="2:3" x14ac:dyDescent="0.2">
      <c r="B677" s="5">
        <v>40373</v>
      </c>
      <c r="C677" s="6" t="s">
        <v>29</v>
      </c>
    </row>
    <row r="678" spans="2:3" x14ac:dyDescent="0.2">
      <c r="B678" s="5">
        <v>40376</v>
      </c>
      <c r="C678" s="6" t="s">
        <v>32</v>
      </c>
    </row>
    <row r="679" spans="2:3" x14ac:dyDescent="0.2">
      <c r="B679" s="5">
        <v>40378</v>
      </c>
      <c r="C679" s="6" t="s">
        <v>17</v>
      </c>
    </row>
    <row r="680" spans="2:3" x14ac:dyDescent="0.2">
      <c r="B680" s="5">
        <v>40381</v>
      </c>
      <c r="C680" s="6" t="s">
        <v>17</v>
      </c>
    </row>
    <row r="681" spans="2:3" x14ac:dyDescent="0.2">
      <c r="B681" s="5">
        <v>40386</v>
      </c>
      <c r="C681" s="6" t="s">
        <v>33</v>
      </c>
    </row>
    <row r="682" spans="2:3" x14ac:dyDescent="0.2">
      <c r="B682" s="5">
        <v>40389</v>
      </c>
      <c r="C682" s="6" t="s">
        <v>36</v>
      </c>
    </row>
    <row r="683" spans="2:3" x14ac:dyDescent="0.2">
      <c r="B683" s="5">
        <v>40389</v>
      </c>
      <c r="C683" s="6" t="s">
        <v>38</v>
      </c>
    </row>
    <row r="684" spans="2:3" x14ac:dyDescent="0.2">
      <c r="B684" s="5">
        <v>40392</v>
      </c>
      <c r="C684" s="6" t="s">
        <v>27</v>
      </c>
    </row>
    <row r="685" spans="2:3" x14ac:dyDescent="0.2">
      <c r="B685" s="5">
        <v>40393</v>
      </c>
      <c r="C685" s="6" t="s">
        <v>38</v>
      </c>
    </row>
    <row r="686" spans="2:3" x14ac:dyDescent="0.2">
      <c r="B686" s="5">
        <v>40393</v>
      </c>
      <c r="C686" s="6" t="s">
        <v>33</v>
      </c>
    </row>
    <row r="687" spans="2:3" x14ac:dyDescent="0.2">
      <c r="B687" s="5">
        <v>40393</v>
      </c>
      <c r="C687" s="6" t="s">
        <v>33</v>
      </c>
    </row>
    <row r="688" spans="2:3" x14ac:dyDescent="0.2">
      <c r="B688" s="5">
        <v>40400</v>
      </c>
      <c r="C688" s="6" t="s">
        <v>33</v>
      </c>
    </row>
    <row r="689" spans="2:3" x14ac:dyDescent="0.2">
      <c r="B689" s="5">
        <v>40405</v>
      </c>
      <c r="C689" s="6" t="s">
        <v>31</v>
      </c>
    </row>
    <row r="690" spans="2:3" x14ac:dyDescent="0.2">
      <c r="B690" s="5">
        <v>40405</v>
      </c>
      <c r="C690" s="6" t="s">
        <v>33</v>
      </c>
    </row>
    <row r="691" spans="2:3" x14ac:dyDescent="0.2">
      <c r="B691" s="5">
        <v>40407</v>
      </c>
      <c r="C691" s="6" t="s">
        <v>33</v>
      </c>
    </row>
    <row r="692" spans="2:3" x14ac:dyDescent="0.2">
      <c r="B692" s="5">
        <v>40409</v>
      </c>
      <c r="C692" s="6" t="s">
        <v>46</v>
      </c>
    </row>
    <row r="693" spans="2:3" x14ac:dyDescent="0.2">
      <c r="B693" s="5">
        <v>40416</v>
      </c>
      <c r="C693" s="6" t="s">
        <v>46</v>
      </c>
    </row>
    <row r="694" spans="2:3" x14ac:dyDescent="0.2">
      <c r="B694" s="5">
        <v>40416</v>
      </c>
      <c r="C694" s="6" t="s">
        <v>30</v>
      </c>
    </row>
    <row r="695" spans="2:3" x14ac:dyDescent="0.2">
      <c r="B695" s="5">
        <v>40416</v>
      </c>
      <c r="C695" s="6" t="s">
        <v>27</v>
      </c>
    </row>
    <row r="696" spans="2:3" x14ac:dyDescent="0.2">
      <c r="B696" s="5">
        <v>40417</v>
      </c>
      <c r="C696" s="6" t="s">
        <v>36</v>
      </c>
    </row>
    <row r="697" spans="2:3" x14ac:dyDescent="0.2">
      <c r="B697" s="5">
        <v>40417</v>
      </c>
      <c r="C697" s="6" t="s">
        <v>36</v>
      </c>
    </row>
    <row r="698" spans="2:3" x14ac:dyDescent="0.2">
      <c r="B698" s="5">
        <v>40417</v>
      </c>
      <c r="C698" s="6" t="s">
        <v>36</v>
      </c>
    </row>
    <row r="699" spans="2:3" x14ac:dyDescent="0.2">
      <c r="B699" s="5">
        <v>40417</v>
      </c>
      <c r="C699" s="6" t="s">
        <v>36</v>
      </c>
    </row>
    <row r="700" spans="2:3" x14ac:dyDescent="0.2">
      <c r="B700" s="5">
        <v>40417</v>
      </c>
      <c r="C700" s="6" t="s">
        <v>36</v>
      </c>
    </row>
    <row r="701" spans="2:3" x14ac:dyDescent="0.2">
      <c r="B701" s="5">
        <v>40417</v>
      </c>
      <c r="C701" s="6" t="s">
        <v>36</v>
      </c>
    </row>
    <row r="702" spans="2:3" x14ac:dyDescent="0.2">
      <c r="B702" s="5">
        <v>40417</v>
      </c>
      <c r="C702" s="6" t="s">
        <v>36</v>
      </c>
    </row>
    <row r="703" spans="2:3" x14ac:dyDescent="0.2">
      <c r="B703" s="5">
        <v>40417</v>
      </c>
      <c r="C703" s="6" t="s">
        <v>46</v>
      </c>
    </row>
    <row r="704" spans="2:3" x14ac:dyDescent="0.2">
      <c r="B704" s="5">
        <v>40417</v>
      </c>
      <c r="C704" s="6" t="s">
        <v>46</v>
      </c>
    </row>
    <row r="705" spans="2:3" x14ac:dyDescent="0.2">
      <c r="B705" s="5">
        <v>40417</v>
      </c>
      <c r="C705" s="6" t="s">
        <v>46</v>
      </c>
    </row>
    <row r="706" spans="2:3" x14ac:dyDescent="0.2">
      <c r="B706" s="5">
        <v>40417</v>
      </c>
      <c r="C706" s="6" t="s">
        <v>46</v>
      </c>
    </row>
    <row r="707" spans="2:3" x14ac:dyDescent="0.2">
      <c r="B707" s="5">
        <v>40417</v>
      </c>
      <c r="C707" s="6" t="s">
        <v>38</v>
      </c>
    </row>
    <row r="708" spans="2:3" x14ac:dyDescent="0.2">
      <c r="B708" s="5">
        <v>40417</v>
      </c>
      <c r="C708" s="6" t="s">
        <v>27</v>
      </c>
    </row>
    <row r="709" spans="2:3" x14ac:dyDescent="0.2">
      <c r="B709" s="5">
        <v>40417</v>
      </c>
      <c r="C709" s="6" t="s">
        <v>22</v>
      </c>
    </row>
    <row r="710" spans="2:3" x14ac:dyDescent="0.2">
      <c r="B710" s="5">
        <v>40417</v>
      </c>
      <c r="C710" s="6" t="s">
        <v>20</v>
      </c>
    </row>
    <row r="711" spans="2:3" x14ac:dyDescent="0.2">
      <c r="B711" s="5">
        <v>40418</v>
      </c>
      <c r="C711" s="6" t="s">
        <v>36</v>
      </c>
    </row>
    <row r="712" spans="2:3" x14ac:dyDescent="0.2">
      <c r="B712" s="5">
        <v>40418</v>
      </c>
      <c r="C712" s="6" t="s">
        <v>46</v>
      </c>
    </row>
    <row r="713" spans="2:3" x14ac:dyDescent="0.2">
      <c r="B713" s="5">
        <v>40418</v>
      </c>
      <c r="C713" s="6" t="s">
        <v>46</v>
      </c>
    </row>
    <row r="714" spans="2:3" x14ac:dyDescent="0.2">
      <c r="B714" s="5">
        <v>40418</v>
      </c>
      <c r="C714" s="6" t="s">
        <v>46</v>
      </c>
    </row>
    <row r="715" spans="2:3" x14ac:dyDescent="0.2">
      <c r="B715" s="5">
        <v>40418</v>
      </c>
      <c r="C715" s="6" t="s">
        <v>46</v>
      </c>
    </row>
    <row r="716" spans="2:3" x14ac:dyDescent="0.2">
      <c r="B716" s="5">
        <v>40418</v>
      </c>
      <c r="C716" s="6" t="s">
        <v>46</v>
      </c>
    </row>
    <row r="717" spans="2:3" x14ac:dyDescent="0.2">
      <c r="B717" s="5">
        <v>40418</v>
      </c>
      <c r="C717" s="6" t="s">
        <v>46</v>
      </c>
    </row>
    <row r="718" spans="2:3" x14ac:dyDescent="0.2">
      <c r="B718" s="5">
        <v>40418</v>
      </c>
      <c r="C718" s="6" t="s">
        <v>29</v>
      </c>
    </row>
    <row r="719" spans="2:3" x14ac:dyDescent="0.2">
      <c r="B719" s="5">
        <v>40418</v>
      </c>
      <c r="C719" s="6" t="s">
        <v>27</v>
      </c>
    </row>
    <row r="720" spans="2:3" x14ac:dyDescent="0.2">
      <c r="B720" s="5">
        <v>40418</v>
      </c>
      <c r="C720" s="6" t="s">
        <v>27</v>
      </c>
    </row>
    <row r="721" spans="2:3" x14ac:dyDescent="0.2">
      <c r="B721" s="5">
        <v>40418</v>
      </c>
      <c r="C721" s="6" t="s">
        <v>27</v>
      </c>
    </row>
    <row r="722" spans="2:3" x14ac:dyDescent="0.2">
      <c r="B722" s="5">
        <v>40418</v>
      </c>
      <c r="C722" s="6" t="s">
        <v>27</v>
      </c>
    </row>
    <row r="723" spans="2:3" x14ac:dyDescent="0.2">
      <c r="B723" s="5">
        <v>40418</v>
      </c>
      <c r="C723" s="6" t="s">
        <v>27</v>
      </c>
    </row>
    <row r="724" spans="2:3" x14ac:dyDescent="0.2">
      <c r="B724" s="5">
        <v>40418</v>
      </c>
      <c r="C724" s="6" t="s">
        <v>27</v>
      </c>
    </row>
    <row r="725" spans="2:3" x14ac:dyDescent="0.2">
      <c r="B725" s="5">
        <v>40418</v>
      </c>
      <c r="C725" s="6" t="s">
        <v>27</v>
      </c>
    </row>
    <row r="726" spans="2:3" x14ac:dyDescent="0.2">
      <c r="B726" s="5">
        <v>40418</v>
      </c>
      <c r="C726" s="6" t="s">
        <v>27</v>
      </c>
    </row>
    <row r="727" spans="2:3" x14ac:dyDescent="0.2">
      <c r="B727" s="5">
        <v>40418</v>
      </c>
      <c r="C727" s="6" t="s">
        <v>27</v>
      </c>
    </row>
    <row r="728" spans="2:3" x14ac:dyDescent="0.2">
      <c r="B728" s="5">
        <v>40418</v>
      </c>
      <c r="C728" s="6" t="s">
        <v>33</v>
      </c>
    </row>
    <row r="729" spans="2:3" x14ac:dyDescent="0.2">
      <c r="B729" s="5">
        <v>40418</v>
      </c>
      <c r="C729" s="6" t="s">
        <v>33</v>
      </c>
    </row>
    <row r="730" spans="2:3" x14ac:dyDescent="0.2">
      <c r="B730" s="5">
        <v>40418</v>
      </c>
      <c r="C730" s="6" t="s">
        <v>33</v>
      </c>
    </row>
    <row r="731" spans="2:3" x14ac:dyDescent="0.2">
      <c r="B731" s="5">
        <v>40418</v>
      </c>
      <c r="C731" s="6" t="s">
        <v>33</v>
      </c>
    </row>
    <row r="732" spans="2:3" x14ac:dyDescent="0.2">
      <c r="B732" s="5">
        <v>40418</v>
      </c>
      <c r="C732" s="6" t="s">
        <v>33</v>
      </c>
    </row>
    <row r="733" spans="2:3" x14ac:dyDescent="0.2">
      <c r="B733" s="5">
        <v>40418</v>
      </c>
      <c r="C733" s="6" t="s">
        <v>33</v>
      </c>
    </row>
    <row r="734" spans="2:3" x14ac:dyDescent="0.2">
      <c r="B734" s="5">
        <v>40418</v>
      </c>
      <c r="C734" s="6" t="s">
        <v>33</v>
      </c>
    </row>
    <row r="735" spans="2:3" x14ac:dyDescent="0.2">
      <c r="B735" s="5">
        <v>40418</v>
      </c>
      <c r="C735" s="6" t="s">
        <v>19</v>
      </c>
    </row>
    <row r="736" spans="2:3" x14ac:dyDescent="0.2">
      <c r="B736" s="5">
        <v>40419</v>
      </c>
      <c r="C736" s="6" t="s">
        <v>36</v>
      </c>
    </row>
    <row r="737" spans="2:3" x14ac:dyDescent="0.2">
      <c r="B737" s="5">
        <v>40421</v>
      </c>
      <c r="C737" s="6" t="s">
        <v>36</v>
      </c>
    </row>
    <row r="738" spans="2:3" x14ac:dyDescent="0.2">
      <c r="B738" s="5">
        <v>40422</v>
      </c>
      <c r="C738" s="6" t="s">
        <v>36</v>
      </c>
    </row>
    <row r="739" spans="2:3" x14ac:dyDescent="0.2">
      <c r="B739" s="5">
        <v>40427</v>
      </c>
      <c r="C739" s="6" t="s">
        <v>46</v>
      </c>
    </row>
    <row r="740" spans="2:3" x14ac:dyDescent="0.2">
      <c r="B740" s="5">
        <v>40427</v>
      </c>
      <c r="C740" s="6" t="s">
        <v>30</v>
      </c>
    </row>
    <row r="741" spans="2:3" x14ac:dyDescent="0.2">
      <c r="B741" s="5">
        <v>40429</v>
      </c>
      <c r="C741" s="6" t="s">
        <v>36</v>
      </c>
    </row>
    <row r="742" spans="2:3" x14ac:dyDescent="0.2">
      <c r="B742" s="5">
        <v>40436</v>
      </c>
      <c r="C742" s="6" t="s">
        <v>27</v>
      </c>
    </row>
    <row r="743" spans="2:3" x14ac:dyDescent="0.2">
      <c r="B743" s="5">
        <v>40436</v>
      </c>
      <c r="C743" s="6" t="s">
        <v>28</v>
      </c>
    </row>
    <row r="744" spans="2:3" x14ac:dyDescent="0.2">
      <c r="B744" s="5">
        <v>40437</v>
      </c>
      <c r="C744" s="6" t="s">
        <v>36</v>
      </c>
    </row>
    <row r="745" spans="2:3" x14ac:dyDescent="0.2">
      <c r="B745" s="5">
        <v>40438</v>
      </c>
      <c r="C745" s="6" t="s">
        <v>30</v>
      </c>
    </row>
    <row r="746" spans="2:3" x14ac:dyDescent="0.2">
      <c r="B746" s="5">
        <v>40439</v>
      </c>
      <c r="C746" s="6" t="s">
        <v>36</v>
      </c>
    </row>
    <row r="747" spans="2:3" x14ac:dyDescent="0.2">
      <c r="B747" s="5">
        <v>40439</v>
      </c>
      <c r="C747" s="6" t="s">
        <v>36</v>
      </c>
    </row>
    <row r="748" spans="2:3" x14ac:dyDescent="0.2">
      <c r="B748" s="5">
        <v>40439</v>
      </c>
      <c r="C748" s="6" t="s">
        <v>36</v>
      </c>
    </row>
    <row r="749" spans="2:3" x14ac:dyDescent="0.2">
      <c r="B749" s="5">
        <v>40439</v>
      </c>
      <c r="C749" s="6" t="s">
        <v>13</v>
      </c>
    </row>
    <row r="750" spans="2:3" x14ac:dyDescent="0.2">
      <c r="B750" s="5">
        <v>40439</v>
      </c>
      <c r="C750" s="6" t="s">
        <v>13</v>
      </c>
    </row>
    <row r="751" spans="2:3" x14ac:dyDescent="0.2">
      <c r="B751" s="5">
        <v>40439</v>
      </c>
      <c r="C751" s="6" t="s">
        <v>13</v>
      </c>
    </row>
    <row r="752" spans="2:3" x14ac:dyDescent="0.2">
      <c r="B752" s="5">
        <v>40439</v>
      </c>
      <c r="C752" s="6" t="s">
        <v>13</v>
      </c>
    </row>
    <row r="753" spans="2:3" x14ac:dyDescent="0.2">
      <c r="B753" s="5">
        <v>40439</v>
      </c>
      <c r="C753" s="6" t="s">
        <v>31</v>
      </c>
    </row>
    <row r="754" spans="2:3" x14ac:dyDescent="0.2">
      <c r="B754" s="5">
        <v>40439</v>
      </c>
      <c r="C754" s="6" t="s">
        <v>27</v>
      </c>
    </row>
    <row r="755" spans="2:3" x14ac:dyDescent="0.2">
      <c r="B755" s="5">
        <v>40439</v>
      </c>
      <c r="C755" s="6" t="s">
        <v>22</v>
      </c>
    </row>
    <row r="756" spans="2:3" x14ac:dyDescent="0.2">
      <c r="B756" s="5">
        <v>40440</v>
      </c>
      <c r="C756" s="6" t="s">
        <v>46</v>
      </c>
    </row>
    <row r="757" spans="2:3" x14ac:dyDescent="0.2">
      <c r="B757" s="5">
        <v>40440</v>
      </c>
      <c r="C757" s="6" t="s">
        <v>46</v>
      </c>
    </row>
    <row r="758" spans="2:3" x14ac:dyDescent="0.2">
      <c r="B758" s="5">
        <v>40440</v>
      </c>
      <c r="C758" s="6" t="s">
        <v>46</v>
      </c>
    </row>
    <row r="759" spans="2:3" x14ac:dyDescent="0.2">
      <c r="B759" s="5">
        <v>40440</v>
      </c>
      <c r="C759" s="6" t="s">
        <v>20</v>
      </c>
    </row>
    <row r="760" spans="2:3" x14ac:dyDescent="0.2">
      <c r="B760" s="5">
        <v>40440</v>
      </c>
      <c r="C760" s="6" t="s">
        <v>20</v>
      </c>
    </row>
    <row r="761" spans="2:3" x14ac:dyDescent="0.2">
      <c r="B761" s="5">
        <v>40441</v>
      </c>
      <c r="C761" s="6" t="s">
        <v>36</v>
      </c>
    </row>
    <row r="762" spans="2:3" x14ac:dyDescent="0.2">
      <c r="B762" s="5">
        <v>40443</v>
      </c>
      <c r="C762" s="6" t="s">
        <v>33</v>
      </c>
    </row>
    <row r="763" spans="2:3" x14ac:dyDescent="0.2">
      <c r="B763" s="5">
        <v>40443</v>
      </c>
      <c r="C763" s="6" t="s">
        <v>33</v>
      </c>
    </row>
    <row r="764" spans="2:3" x14ac:dyDescent="0.2">
      <c r="B764" s="5">
        <v>40444</v>
      </c>
      <c r="C764" s="6" t="s">
        <v>33</v>
      </c>
    </row>
    <row r="765" spans="2:3" x14ac:dyDescent="0.2">
      <c r="B765" s="5">
        <v>40444</v>
      </c>
      <c r="C765" s="6" t="s">
        <v>33</v>
      </c>
    </row>
    <row r="766" spans="2:3" x14ac:dyDescent="0.2">
      <c r="B766" s="5">
        <v>40448</v>
      </c>
      <c r="C766" s="6" t="s">
        <v>22</v>
      </c>
    </row>
    <row r="767" spans="2:3" x14ac:dyDescent="0.2">
      <c r="B767" s="5">
        <v>40449</v>
      </c>
      <c r="C767" s="6" t="s">
        <v>6</v>
      </c>
    </row>
    <row r="768" spans="2:3" x14ac:dyDescent="0.2">
      <c r="B768" s="5">
        <v>40456</v>
      </c>
      <c r="C768" s="6" t="s">
        <v>36</v>
      </c>
    </row>
    <row r="769" spans="2:3" x14ac:dyDescent="0.2">
      <c r="B769" s="5">
        <v>40457</v>
      </c>
      <c r="C769" s="6" t="s">
        <v>36</v>
      </c>
    </row>
    <row r="770" spans="2:3" x14ac:dyDescent="0.2">
      <c r="B770" s="5">
        <v>40457</v>
      </c>
      <c r="C770" s="6" t="s">
        <v>27</v>
      </c>
    </row>
    <row r="771" spans="2:3" x14ac:dyDescent="0.2">
      <c r="B771" s="5">
        <v>40465</v>
      </c>
      <c r="C771" s="6" t="s">
        <v>13</v>
      </c>
    </row>
    <row r="772" spans="2:3" x14ac:dyDescent="0.2">
      <c r="B772" s="5">
        <v>40465</v>
      </c>
      <c r="C772" s="6" t="s">
        <v>6</v>
      </c>
    </row>
    <row r="773" spans="2:3" x14ac:dyDescent="0.2">
      <c r="B773" s="5">
        <v>40467</v>
      </c>
      <c r="C773" s="6" t="s">
        <v>6</v>
      </c>
    </row>
    <row r="774" spans="2:3" x14ac:dyDescent="0.2">
      <c r="B774" s="5">
        <v>40467</v>
      </c>
      <c r="C774" s="6" t="s">
        <v>6</v>
      </c>
    </row>
    <row r="775" spans="2:3" x14ac:dyDescent="0.2">
      <c r="B775" s="5">
        <v>40467</v>
      </c>
      <c r="C775" s="6" t="s">
        <v>6</v>
      </c>
    </row>
    <row r="776" spans="2:3" x14ac:dyDescent="0.2">
      <c r="B776" s="5">
        <v>40467</v>
      </c>
      <c r="C776" s="6" t="s">
        <v>5</v>
      </c>
    </row>
    <row r="777" spans="2:3" x14ac:dyDescent="0.2">
      <c r="B777" s="5">
        <v>40467</v>
      </c>
      <c r="C777" s="6" t="s">
        <v>4</v>
      </c>
    </row>
    <row r="778" spans="2:3" x14ac:dyDescent="0.2">
      <c r="B778" s="5">
        <v>40467</v>
      </c>
      <c r="C778" s="6" t="s">
        <v>4</v>
      </c>
    </row>
    <row r="779" spans="2:3" x14ac:dyDescent="0.2">
      <c r="B779" s="5">
        <v>40467</v>
      </c>
      <c r="C779" s="6" t="s">
        <v>4</v>
      </c>
    </row>
    <row r="780" spans="2:3" x14ac:dyDescent="0.2">
      <c r="B780" s="5">
        <v>40467</v>
      </c>
      <c r="C780" s="6" t="s">
        <v>4</v>
      </c>
    </row>
    <row r="781" spans="2:3" x14ac:dyDescent="0.2">
      <c r="B781" s="5">
        <v>40467</v>
      </c>
      <c r="C781" s="6" t="s">
        <v>4</v>
      </c>
    </row>
    <row r="782" spans="2:3" x14ac:dyDescent="0.2">
      <c r="B782" s="5">
        <v>40467</v>
      </c>
      <c r="C782" s="6" t="s">
        <v>4</v>
      </c>
    </row>
    <row r="783" spans="2:3" x14ac:dyDescent="0.2">
      <c r="B783" s="5">
        <v>40467</v>
      </c>
      <c r="C783" s="6" t="s">
        <v>4</v>
      </c>
    </row>
    <row r="784" spans="2:3" x14ac:dyDescent="0.2">
      <c r="B784" s="5">
        <v>40467</v>
      </c>
      <c r="C784" s="6" t="s">
        <v>4</v>
      </c>
    </row>
    <row r="785" spans="2:3" x14ac:dyDescent="0.2">
      <c r="B785" s="5">
        <v>40467</v>
      </c>
      <c r="C785" s="6" t="s">
        <v>4</v>
      </c>
    </row>
    <row r="786" spans="2:3" x14ac:dyDescent="0.2">
      <c r="B786" s="5">
        <v>40467</v>
      </c>
      <c r="C786" s="6" t="s">
        <v>4</v>
      </c>
    </row>
    <row r="787" spans="2:3" x14ac:dyDescent="0.2">
      <c r="B787" s="5">
        <v>40467</v>
      </c>
      <c r="C787" s="6" t="s">
        <v>4</v>
      </c>
    </row>
    <row r="788" spans="2:3" x14ac:dyDescent="0.2">
      <c r="B788" s="5">
        <v>40467</v>
      </c>
      <c r="C788" s="6" t="s">
        <v>4</v>
      </c>
    </row>
    <row r="789" spans="2:3" x14ac:dyDescent="0.2">
      <c r="B789" s="5">
        <v>40467</v>
      </c>
      <c r="C789" s="6" t="s">
        <v>4</v>
      </c>
    </row>
    <row r="790" spans="2:3" x14ac:dyDescent="0.2">
      <c r="B790" s="5">
        <v>40467</v>
      </c>
      <c r="C790" s="6" t="s">
        <v>4</v>
      </c>
    </row>
    <row r="791" spans="2:3" x14ac:dyDescent="0.2">
      <c r="B791" s="5">
        <v>40467</v>
      </c>
      <c r="C791" s="6" t="s">
        <v>4</v>
      </c>
    </row>
    <row r="792" spans="2:3" x14ac:dyDescent="0.2">
      <c r="B792" s="5">
        <v>40467</v>
      </c>
      <c r="C792" s="6" t="s">
        <v>4</v>
      </c>
    </row>
    <row r="793" spans="2:3" x14ac:dyDescent="0.2">
      <c r="B793" s="5">
        <v>40467</v>
      </c>
      <c r="C793" s="6" t="s">
        <v>4</v>
      </c>
    </row>
    <row r="794" spans="2:3" x14ac:dyDescent="0.2">
      <c r="B794" s="5">
        <v>40467</v>
      </c>
      <c r="C794" s="6" t="s">
        <v>4</v>
      </c>
    </row>
    <row r="795" spans="2:3" x14ac:dyDescent="0.2">
      <c r="B795" s="5">
        <v>40467</v>
      </c>
      <c r="C795" s="6" t="s">
        <v>4</v>
      </c>
    </row>
    <row r="796" spans="2:3" x14ac:dyDescent="0.2">
      <c r="B796" s="5">
        <v>40467</v>
      </c>
      <c r="C796" s="6" t="s">
        <v>4</v>
      </c>
    </row>
    <row r="797" spans="2:3" x14ac:dyDescent="0.2">
      <c r="B797" s="5">
        <v>40467</v>
      </c>
      <c r="C797" s="6" t="s">
        <v>4</v>
      </c>
    </row>
    <row r="798" spans="2:3" x14ac:dyDescent="0.2">
      <c r="B798" s="5">
        <v>40467</v>
      </c>
      <c r="C798" s="6" t="s">
        <v>4</v>
      </c>
    </row>
    <row r="799" spans="2:3" x14ac:dyDescent="0.2">
      <c r="B799" s="5">
        <v>40467</v>
      </c>
      <c r="C799" s="6" t="s">
        <v>4</v>
      </c>
    </row>
    <row r="800" spans="2:3" x14ac:dyDescent="0.2">
      <c r="B800" s="5">
        <v>40467</v>
      </c>
      <c r="C800" s="6" t="s">
        <v>4</v>
      </c>
    </row>
    <row r="801" spans="2:3" x14ac:dyDescent="0.2">
      <c r="B801" s="5">
        <v>40467</v>
      </c>
      <c r="C801" s="6" t="s">
        <v>4</v>
      </c>
    </row>
    <row r="802" spans="2:3" x14ac:dyDescent="0.2">
      <c r="B802" s="5">
        <v>40467</v>
      </c>
      <c r="C802" s="6" t="s">
        <v>4</v>
      </c>
    </row>
    <row r="803" spans="2:3" x14ac:dyDescent="0.2">
      <c r="B803" s="5">
        <v>40467</v>
      </c>
      <c r="C803" s="6" t="s">
        <v>4</v>
      </c>
    </row>
    <row r="804" spans="2:3" x14ac:dyDescent="0.2">
      <c r="B804" s="5">
        <v>40467</v>
      </c>
      <c r="C804" s="6" t="s">
        <v>4</v>
      </c>
    </row>
    <row r="805" spans="2:3" x14ac:dyDescent="0.2">
      <c r="B805" s="5">
        <v>40467</v>
      </c>
      <c r="C805" s="6" t="s">
        <v>4</v>
      </c>
    </row>
    <row r="806" spans="2:3" x14ac:dyDescent="0.2">
      <c r="B806" s="5">
        <v>40467</v>
      </c>
      <c r="C806" s="6" t="s">
        <v>4</v>
      </c>
    </row>
    <row r="807" spans="2:3" x14ac:dyDescent="0.2">
      <c r="B807" s="5">
        <v>40467</v>
      </c>
      <c r="C807" s="6" t="s">
        <v>4</v>
      </c>
    </row>
    <row r="808" spans="2:3" x14ac:dyDescent="0.2">
      <c r="B808" s="5">
        <v>40467</v>
      </c>
      <c r="C808" s="6" t="s">
        <v>4</v>
      </c>
    </row>
    <row r="809" spans="2:3" x14ac:dyDescent="0.2">
      <c r="B809" s="5">
        <v>40467</v>
      </c>
      <c r="C809" s="6" t="s">
        <v>4</v>
      </c>
    </row>
    <row r="810" spans="2:3" x14ac:dyDescent="0.2">
      <c r="B810" s="5">
        <v>40467</v>
      </c>
      <c r="C810" s="6" t="s">
        <v>4</v>
      </c>
    </row>
    <row r="811" spans="2:3" x14ac:dyDescent="0.2">
      <c r="B811" s="5">
        <v>40467</v>
      </c>
      <c r="C811" s="6" t="s">
        <v>4</v>
      </c>
    </row>
    <row r="812" spans="2:3" x14ac:dyDescent="0.2">
      <c r="B812" s="5">
        <v>40467</v>
      </c>
      <c r="C812" s="6" t="s">
        <v>4</v>
      </c>
    </row>
    <row r="813" spans="2:3" x14ac:dyDescent="0.2">
      <c r="B813" s="5">
        <v>40467</v>
      </c>
      <c r="C813" s="6" t="s">
        <v>4</v>
      </c>
    </row>
    <row r="814" spans="2:3" x14ac:dyDescent="0.2">
      <c r="B814" s="5">
        <v>40467</v>
      </c>
      <c r="C814" s="6" t="s">
        <v>4</v>
      </c>
    </row>
    <row r="815" spans="2:3" x14ac:dyDescent="0.2">
      <c r="B815" s="5">
        <v>40467</v>
      </c>
      <c r="C815" s="6" t="s">
        <v>4</v>
      </c>
    </row>
    <row r="816" spans="2:3" x14ac:dyDescent="0.2">
      <c r="B816" s="5">
        <v>40467</v>
      </c>
      <c r="C816" s="6" t="s">
        <v>4</v>
      </c>
    </row>
    <row r="817" spans="2:3" x14ac:dyDescent="0.2">
      <c r="B817" s="5">
        <v>40467</v>
      </c>
      <c r="C817" s="6" t="s">
        <v>4</v>
      </c>
    </row>
    <row r="818" spans="2:3" x14ac:dyDescent="0.2">
      <c r="B818" s="5">
        <v>40467</v>
      </c>
      <c r="C818" s="6" t="s">
        <v>4</v>
      </c>
    </row>
    <row r="819" spans="2:3" x14ac:dyDescent="0.2">
      <c r="B819" s="5">
        <v>40467</v>
      </c>
      <c r="C819" s="6" t="s">
        <v>4</v>
      </c>
    </row>
    <row r="820" spans="2:3" x14ac:dyDescent="0.2">
      <c r="B820" s="5">
        <v>40467</v>
      </c>
      <c r="C820" s="6" t="s">
        <v>4</v>
      </c>
    </row>
    <row r="821" spans="2:3" x14ac:dyDescent="0.2">
      <c r="B821" s="5">
        <v>40467</v>
      </c>
      <c r="C821" s="6" t="s">
        <v>4</v>
      </c>
    </row>
    <row r="822" spans="2:3" x14ac:dyDescent="0.2">
      <c r="B822" s="5">
        <v>40467</v>
      </c>
      <c r="C822" s="6" t="s">
        <v>4</v>
      </c>
    </row>
    <row r="823" spans="2:3" x14ac:dyDescent="0.2">
      <c r="B823" s="5">
        <v>40467</v>
      </c>
      <c r="C823" s="6" t="s">
        <v>4</v>
      </c>
    </row>
    <row r="824" spans="2:3" x14ac:dyDescent="0.2">
      <c r="B824" s="5">
        <v>40467</v>
      </c>
      <c r="C824" s="6" t="s">
        <v>4</v>
      </c>
    </row>
    <row r="825" spans="2:3" x14ac:dyDescent="0.2">
      <c r="B825" s="5">
        <v>40467</v>
      </c>
      <c r="C825" s="6" t="s">
        <v>4</v>
      </c>
    </row>
    <row r="826" spans="2:3" x14ac:dyDescent="0.2">
      <c r="B826" s="5">
        <v>40467</v>
      </c>
      <c r="C826" s="6" t="s">
        <v>4</v>
      </c>
    </row>
    <row r="827" spans="2:3" x14ac:dyDescent="0.2">
      <c r="B827" s="5">
        <v>40467</v>
      </c>
      <c r="C827" s="6" t="s">
        <v>4</v>
      </c>
    </row>
    <row r="828" spans="2:3" x14ac:dyDescent="0.2">
      <c r="B828" s="5">
        <v>40467</v>
      </c>
      <c r="C828" s="6" t="s">
        <v>4</v>
      </c>
    </row>
    <row r="829" spans="2:3" x14ac:dyDescent="0.2">
      <c r="B829" s="5">
        <v>40467</v>
      </c>
      <c r="C829" s="6" t="s">
        <v>4</v>
      </c>
    </row>
    <row r="830" spans="2:3" x14ac:dyDescent="0.2">
      <c r="B830" s="5">
        <v>40467</v>
      </c>
      <c r="C830" s="6" t="s">
        <v>4</v>
      </c>
    </row>
    <row r="831" spans="2:3" x14ac:dyDescent="0.2">
      <c r="B831" s="5">
        <v>40467</v>
      </c>
      <c r="C831" s="6" t="s">
        <v>4</v>
      </c>
    </row>
    <row r="832" spans="2:3" x14ac:dyDescent="0.2">
      <c r="B832" s="5">
        <v>40467</v>
      </c>
      <c r="C832" s="6" t="s">
        <v>4</v>
      </c>
    </row>
    <row r="833" spans="2:3" x14ac:dyDescent="0.2">
      <c r="B833" s="5">
        <v>40467</v>
      </c>
      <c r="C833" s="6" t="s">
        <v>4</v>
      </c>
    </row>
    <row r="834" spans="2:3" x14ac:dyDescent="0.2">
      <c r="B834" s="5">
        <v>40467</v>
      </c>
      <c r="C834" s="6" t="s">
        <v>4</v>
      </c>
    </row>
    <row r="835" spans="2:3" x14ac:dyDescent="0.2">
      <c r="B835" s="5">
        <v>40467</v>
      </c>
      <c r="C835" s="6" t="s">
        <v>4</v>
      </c>
    </row>
    <row r="836" spans="2:3" x14ac:dyDescent="0.2">
      <c r="B836" s="5">
        <v>40467</v>
      </c>
      <c r="C836" s="6" t="s">
        <v>4</v>
      </c>
    </row>
    <row r="837" spans="2:3" x14ac:dyDescent="0.2">
      <c r="B837" s="5">
        <v>40467</v>
      </c>
      <c r="C837" s="6" t="s">
        <v>4</v>
      </c>
    </row>
    <row r="838" spans="2:3" x14ac:dyDescent="0.2">
      <c r="B838" s="5">
        <v>40467</v>
      </c>
      <c r="C838" s="6" t="s">
        <v>4</v>
      </c>
    </row>
    <row r="839" spans="2:3" x14ac:dyDescent="0.2">
      <c r="B839" s="5">
        <v>40467</v>
      </c>
      <c r="C839" s="6" t="s">
        <v>4</v>
      </c>
    </row>
    <row r="840" spans="2:3" x14ac:dyDescent="0.2">
      <c r="B840" s="5">
        <v>40467</v>
      </c>
      <c r="C840" s="6" t="s">
        <v>4</v>
      </c>
    </row>
    <row r="841" spans="2:3" x14ac:dyDescent="0.2">
      <c r="B841" s="5">
        <v>40467</v>
      </c>
      <c r="C841" s="6" t="s">
        <v>4</v>
      </c>
    </row>
    <row r="842" spans="2:3" x14ac:dyDescent="0.2">
      <c r="B842" s="5">
        <v>40467</v>
      </c>
      <c r="C842" s="6" t="s">
        <v>79</v>
      </c>
    </row>
    <row r="843" spans="2:3" x14ac:dyDescent="0.2">
      <c r="B843" s="5">
        <v>40467</v>
      </c>
      <c r="C843" s="6" t="s">
        <v>79</v>
      </c>
    </row>
    <row r="844" spans="2:3" x14ac:dyDescent="0.2">
      <c r="B844" s="5">
        <v>40467</v>
      </c>
      <c r="C844" s="6" t="s">
        <v>79</v>
      </c>
    </row>
    <row r="845" spans="2:3" x14ac:dyDescent="0.2">
      <c r="B845" s="5">
        <v>40467</v>
      </c>
      <c r="C845" s="6" t="s">
        <v>79</v>
      </c>
    </row>
    <row r="846" spans="2:3" x14ac:dyDescent="0.2">
      <c r="B846" s="5">
        <v>40468</v>
      </c>
      <c r="C846" s="6" t="s">
        <v>12</v>
      </c>
    </row>
    <row r="847" spans="2:3" x14ac:dyDescent="0.2">
      <c r="B847" s="5">
        <v>40468</v>
      </c>
      <c r="C847" s="6" t="s">
        <v>36</v>
      </c>
    </row>
    <row r="848" spans="2:3" x14ac:dyDescent="0.2">
      <c r="B848" s="5">
        <v>40468</v>
      </c>
      <c r="C848" s="6" t="s">
        <v>36</v>
      </c>
    </row>
    <row r="849" spans="2:3" x14ac:dyDescent="0.2">
      <c r="B849" s="5">
        <v>40468</v>
      </c>
      <c r="C849" s="6" t="s">
        <v>13</v>
      </c>
    </row>
    <row r="850" spans="2:3" x14ac:dyDescent="0.2">
      <c r="B850" s="5">
        <v>40468</v>
      </c>
      <c r="C850" s="6" t="s">
        <v>13</v>
      </c>
    </row>
    <row r="851" spans="2:3" x14ac:dyDescent="0.2">
      <c r="B851" s="5">
        <v>40468</v>
      </c>
      <c r="C851" s="6" t="s">
        <v>46</v>
      </c>
    </row>
    <row r="852" spans="2:3" x14ac:dyDescent="0.2">
      <c r="B852" s="5">
        <v>40468</v>
      </c>
      <c r="C852" s="6" t="s">
        <v>46</v>
      </c>
    </row>
    <row r="853" spans="2:3" x14ac:dyDescent="0.2">
      <c r="B853" s="5">
        <v>40468</v>
      </c>
      <c r="C853" s="6" t="s">
        <v>6</v>
      </c>
    </row>
    <row r="854" spans="2:3" x14ac:dyDescent="0.2">
      <c r="B854" s="5">
        <v>40468</v>
      </c>
      <c r="C854" s="6" t="s">
        <v>34</v>
      </c>
    </row>
    <row r="855" spans="2:3" x14ac:dyDescent="0.2">
      <c r="B855" s="5">
        <v>40468</v>
      </c>
      <c r="C855" s="6" t="s">
        <v>22</v>
      </c>
    </row>
    <row r="856" spans="2:3" x14ac:dyDescent="0.2">
      <c r="B856" s="5">
        <v>40468</v>
      </c>
      <c r="C856" s="6" t="s">
        <v>22</v>
      </c>
    </row>
    <row r="857" spans="2:3" x14ac:dyDescent="0.2">
      <c r="B857" s="5">
        <v>40468</v>
      </c>
      <c r="C857" s="6" t="s">
        <v>20</v>
      </c>
    </row>
    <row r="858" spans="2:3" x14ac:dyDescent="0.2">
      <c r="B858" s="5">
        <v>40468</v>
      </c>
      <c r="C858" s="6" t="s">
        <v>20</v>
      </c>
    </row>
    <row r="859" spans="2:3" x14ac:dyDescent="0.2">
      <c r="B859" s="5">
        <v>40469</v>
      </c>
      <c r="C859" s="6" t="s">
        <v>33</v>
      </c>
    </row>
    <row r="860" spans="2:3" x14ac:dyDescent="0.2">
      <c r="B860" s="5">
        <v>40472</v>
      </c>
      <c r="C860" s="6" t="s">
        <v>36</v>
      </c>
    </row>
    <row r="861" spans="2:3" x14ac:dyDescent="0.2">
      <c r="B861" s="5">
        <v>40472</v>
      </c>
      <c r="C861" s="6" t="s">
        <v>6</v>
      </c>
    </row>
    <row r="862" spans="2:3" x14ac:dyDescent="0.2">
      <c r="B862" s="5">
        <v>40472</v>
      </c>
      <c r="C862" s="6" t="s">
        <v>4</v>
      </c>
    </row>
    <row r="863" spans="2:3" x14ac:dyDescent="0.2">
      <c r="B863" s="5">
        <v>40472</v>
      </c>
      <c r="C863" s="6" t="s">
        <v>4</v>
      </c>
    </row>
    <row r="864" spans="2:3" x14ac:dyDescent="0.2">
      <c r="B864" s="5">
        <v>40472</v>
      </c>
      <c r="C864" s="6" t="s">
        <v>79</v>
      </c>
    </row>
    <row r="865" spans="2:3" x14ac:dyDescent="0.2">
      <c r="B865" s="5">
        <v>40474</v>
      </c>
      <c r="C865" s="6" t="s">
        <v>30</v>
      </c>
    </row>
    <row r="866" spans="2:3" x14ac:dyDescent="0.2">
      <c r="B866" s="5">
        <v>40477</v>
      </c>
      <c r="C866" s="6" t="s">
        <v>12</v>
      </c>
    </row>
    <row r="867" spans="2:3" x14ac:dyDescent="0.2">
      <c r="B867" s="5">
        <v>40477</v>
      </c>
      <c r="C867" s="6" t="s">
        <v>6</v>
      </c>
    </row>
    <row r="868" spans="2:3" x14ac:dyDescent="0.2">
      <c r="B868" s="5">
        <v>40479</v>
      </c>
      <c r="C868" s="6" t="s">
        <v>36</v>
      </c>
    </row>
    <row r="869" spans="2:3" x14ac:dyDescent="0.2">
      <c r="B869" s="5">
        <v>40479</v>
      </c>
      <c r="C869" s="6" t="s">
        <v>36</v>
      </c>
    </row>
    <row r="870" spans="2:3" x14ac:dyDescent="0.2">
      <c r="B870" s="5">
        <v>40479</v>
      </c>
      <c r="C870" s="6" t="s">
        <v>36</v>
      </c>
    </row>
    <row r="871" spans="2:3" x14ac:dyDescent="0.2">
      <c r="B871" s="5">
        <v>40479</v>
      </c>
      <c r="C871" s="6" t="s">
        <v>20</v>
      </c>
    </row>
    <row r="872" spans="2:3" x14ac:dyDescent="0.2">
      <c r="B872" s="5">
        <v>40480</v>
      </c>
      <c r="C872" s="6" t="s">
        <v>30</v>
      </c>
    </row>
    <row r="873" spans="2:3" x14ac:dyDescent="0.2">
      <c r="B873" s="5">
        <v>40484</v>
      </c>
      <c r="C873" s="6" t="s">
        <v>6</v>
      </c>
    </row>
    <row r="874" spans="2:3" x14ac:dyDescent="0.2">
      <c r="B874" s="5">
        <v>40486</v>
      </c>
      <c r="C874" s="6" t="s">
        <v>38</v>
      </c>
    </row>
    <row r="875" spans="2:3" x14ac:dyDescent="0.2">
      <c r="B875" s="5">
        <v>40486</v>
      </c>
      <c r="C875" s="6" t="s">
        <v>21</v>
      </c>
    </row>
    <row r="876" spans="2:3" x14ac:dyDescent="0.2">
      <c r="B876" s="5">
        <v>40486</v>
      </c>
      <c r="C876" s="6" t="s">
        <v>21</v>
      </c>
    </row>
    <row r="877" spans="2:3" x14ac:dyDescent="0.2">
      <c r="B877" s="5">
        <v>40486</v>
      </c>
      <c r="C877" s="6" t="s">
        <v>4</v>
      </c>
    </row>
    <row r="878" spans="2:3" x14ac:dyDescent="0.2">
      <c r="B878" s="5">
        <v>40490</v>
      </c>
      <c r="C878" s="6" t="s">
        <v>1</v>
      </c>
    </row>
    <row r="879" spans="2:3" x14ac:dyDescent="0.2">
      <c r="B879" s="5">
        <v>40490</v>
      </c>
      <c r="C879" s="6" t="s">
        <v>38</v>
      </c>
    </row>
    <row r="880" spans="2:3" x14ac:dyDescent="0.2">
      <c r="B880" s="5">
        <v>40490</v>
      </c>
      <c r="C880" s="6" t="s">
        <v>21</v>
      </c>
    </row>
    <row r="881" spans="2:3" x14ac:dyDescent="0.2">
      <c r="B881" s="5">
        <v>40490</v>
      </c>
      <c r="C881" s="6" t="s">
        <v>21</v>
      </c>
    </row>
    <row r="882" spans="2:3" x14ac:dyDescent="0.2">
      <c r="B882" s="5">
        <v>40490</v>
      </c>
      <c r="C882" s="6" t="s">
        <v>21</v>
      </c>
    </row>
    <row r="883" spans="2:3" x14ac:dyDescent="0.2">
      <c r="B883" s="5">
        <v>40490</v>
      </c>
      <c r="C883" s="6" t="s">
        <v>21</v>
      </c>
    </row>
    <row r="884" spans="2:3" x14ac:dyDescent="0.2">
      <c r="B884" s="5">
        <v>40490</v>
      </c>
      <c r="C884" s="6" t="s">
        <v>4</v>
      </c>
    </row>
    <row r="885" spans="2:3" x14ac:dyDescent="0.2">
      <c r="B885" s="5">
        <v>40490</v>
      </c>
      <c r="C885" s="6" t="s">
        <v>4</v>
      </c>
    </row>
    <row r="886" spans="2:3" x14ac:dyDescent="0.2">
      <c r="B886" s="5">
        <v>40490</v>
      </c>
      <c r="C886" s="6" t="s">
        <v>4</v>
      </c>
    </row>
    <row r="887" spans="2:3" x14ac:dyDescent="0.2">
      <c r="B887" s="5">
        <v>40490</v>
      </c>
      <c r="C887" s="6" t="s">
        <v>4</v>
      </c>
    </row>
    <row r="888" spans="2:3" x14ac:dyDescent="0.2">
      <c r="B888" s="5">
        <v>40490</v>
      </c>
      <c r="C888" s="6" t="s">
        <v>4</v>
      </c>
    </row>
    <row r="889" spans="2:3" x14ac:dyDescent="0.2">
      <c r="B889" s="5">
        <v>40490</v>
      </c>
      <c r="C889" s="6" t="s">
        <v>4</v>
      </c>
    </row>
    <row r="890" spans="2:3" x14ac:dyDescent="0.2">
      <c r="B890" s="5">
        <v>40490</v>
      </c>
      <c r="C890" s="6" t="s">
        <v>4</v>
      </c>
    </row>
    <row r="891" spans="2:3" x14ac:dyDescent="0.2">
      <c r="B891" s="5">
        <v>40490</v>
      </c>
      <c r="C891" s="6" t="s">
        <v>4</v>
      </c>
    </row>
    <row r="892" spans="2:3" x14ac:dyDescent="0.2">
      <c r="B892" s="5">
        <v>40490</v>
      </c>
      <c r="C892" s="6" t="s">
        <v>4</v>
      </c>
    </row>
    <row r="893" spans="2:3" x14ac:dyDescent="0.2">
      <c r="B893" s="5">
        <v>40490</v>
      </c>
      <c r="C893" s="6" t="s">
        <v>4</v>
      </c>
    </row>
    <row r="894" spans="2:3" x14ac:dyDescent="0.2">
      <c r="B894" s="5">
        <v>40490</v>
      </c>
      <c r="C894" s="6" t="s">
        <v>79</v>
      </c>
    </row>
    <row r="895" spans="2:3" x14ac:dyDescent="0.2">
      <c r="B895" s="5">
        <v>40495</v>
      </c>
      <c r="C895" s="6" t="s">
        <v>36</v>
      </c>
    </row>
    <row r="896" spans="2:3" x14ac:dyDescent="0.2">
      <c r="B896" s="5">
        <v>40495</v>
      </c>
      <c r="C896" s="6" t="s">
        <v>36</v>
      </c>
    </row>
    <row r="897" spans="2:3" x14ac:dyDescent="0.2">
      <c r="B897" s="5">
        <v>40495</v>
      </c>
      <c r="C897" s="6" t="s">
        <v>21</v>
      </c>
    </row>
    <row r="898" spans="2:3" x14ac:dyDescent="0.2">
      <c r="B898" s="5">
        <v>40495</v>
      </c>
      <c r="C898" s="6" t="s">
        <v>21</v>
      </c>
    </row>
    <row r="899" spans="2:3" x14ac:dyDescent="0.2">
      <c r="B899" s="5">
        <v>40495</v>
      </c>
      <c r="C899" s="6" t="s">
        <v>21</v>
      </c>
    </row>
    <row r="900" spans="2:3" x14ac:dyDescent="0.2">
      <c r="B900" s="5">
        <v>40495</v>
      </c>
      <c r="C900" s="6" t="s">
        <v>21</v>
      </c>
    </row>
    <row r="901" spans="2:3" x14ac:dyDescent="0.2">
      <c r="B901" s="5">
        <v>40495</v>
      </c>
      <c r="C901" s="6" t="s">
        <v>21</v>
      </c>
    </row>
    <row r="902" spans="2:3" x14ac:dyDescent="0.2">
      <c r="B902" s="5">
        <v>40495</v>
      </c>
      <c r="C902" s="6" t="s">
        <v>21</v>
      </c>
    </row>
    <row r="903" spans="2:3" x14ac:dyDescent="0.2">
      <c r="B903" s="5">
        <v>40495</v>
      </c>
      <c r="C903" s="6" t="s">
        <v>21</v>
      </c>
    </row>
    <row r="904" spans="2:3" x14ac:dyDescent="0.2">
      <c r="B904" s="5">
        <v>40495</v>
      </c>
      <c r="C904" s="6" t="s">
        <v>21</v>
      </c>
    </row>
    <row r="905" spans="2:3" x14ac:dyDescent="0.2">
      <c r="B905" s="5">
        <v>40495</v>
      </c>
      <c r="C905" s="6" t="s">
        <v>21</v>
      </c>
    </row>
    <row r="906" spans="2:3" x14ac:dyDescent="0.2">
      <c r="B906" s="5">
        <v>40495</v>
      </c>
      <c r="C906" s="6" t="s">
        <v>21</v>
      </c>
    </row>
    <row r="907" spans="2:3" x14ac:dyDescent="0.2">
      <c r="B907" s="5">
        <v>40495</v>
      </c>
      <c r="C907" s="6" t="s">
        <v>21</v>
      </c>
    </row>
    <row r="908" spans="2:3" x14ac:dyDescent="0.2">
      <c r="B908" s="5">
        <v>40495</v>
      </c>
      <c r="C908" s="6" t="s">
        <v>21</v>
      </c>
    </row>
    <row r="909" spans="2:3" x14ac:dyDescent="0.2">
      <c r="B909" s="5">
        <v>40495</v>
      </c>
      <c r="C909" s="6" t="s">
        <v>21</v>
      </c>
    </row>
    <row r="910" spans="2:3" x14ac:dyDescent="0.2">
      <c r="B910" s="5">
        <v>40495</v>
      </c>
      <c r="C910" s="6" t="s">
        <v>21</v>
      </c>
    </row>
    <row r="911" spans="2:3" x14ac:dyDescent="0.2">
      <c r="B911" s="5">
        <v>40495</v>
      </c>
      <c r="C911" s="6" t="s">
        <v>21</v>
      </c>
    </row>
    <row r="912" spans="2:3" x14ac:dyDescent="0.2">
      <c r="B912" s="5">
        <v>40495</v>
      </c>
      <c r="C912" s="6" t="s">
        <v>21</v>
      </c>
    </row>
    <row r="913" spans="2:3" x14ac:dyDescent="0.2">
      <c r="B913" s="5">
        <v>40495</v>
      </c>
      <c r="C913" s="6" t="s">
        <v>21</v>
      </c>
    </row>
    <row r="914" spans="2:3" x14ac:dyDescent="0.2">
      <c r="B914" s="5">
        <v>40495</v>
      </c>
      <c r="C914" s="6" t="s">
        <v>21</v>
      </c>
    </row>
    <row r="915" spans="2:3" x14ac:dyDescent="0.2">
      <c r="B915" s="5">
        <v>40495</v>
      </c>
      <c r="C915" s="6" t="s">
        <v>21</v>
      </c>
    </row>
    <row r="916" spans="2:3" x14ac:dyDescent="0.2">
      <c r="B916" s="5">
        <v>40495</v>
      </c>
      <c r="C916" s="6" t="s">
        <v>21</v>
      </c>
    </row>
    <row r="917" spans="2:3" x14ac:dyDescent="0.2">
      <c r="B917" s="5">
        <v>40495</v>
      </c>
      <c r="C917" s="6" t="s">
        <v>21</v>
      </c>
    </row>
    <row r="918" spans="2:3" x14ac:dyDescent="0.2">
      <c r="B918" s="5">
        <v>40495</v>
      </c>
      <c r="C918" s="6" t="s">
        <v>21</v>
      </c>
    </row>
    <row r="919" spans="2:3" x14ac:dyDescent="0.2">
      <c r="B919" s="5">
        <v>40495</v>
      </c>
      <c r="C919" s="6" t="s">
        <v>21</v>
      </c>
    </row>
    <row r="920" spans="2:3" x14ac:dyDescent="0.2">
      <c r="B920" s="5">
        <v>40495</v>
      </c>
      <c r="C920" s="6" t="s">
        <v>21</v>
      </c>
    </row>
    <row r="921" spans="2:3" x14ac:dyDescent="0.2">
      <c r="B921" s="5">
        <v>40495</v>
      </c>
      <c r="C921" s="6" t="s">
        <v>21</v>
      </c>
    </row>
    <row r="922" spans="2:3" x14ac:dyDescent="0.2">
      <c r="B922" s="5">
        <v>40495</v>
      </c>
      <c r="C922" s="6" t="s">
        <v>21</v>
      </c>
    </row>
    <row r="923" spans="2:3" x14ac:dyDescent="0.2">
      <c r="B923" s="5">
        <v>40495</v>
      </c>
      <c r="C923" s="6" t="s">
        <v>21</v>
      </c>
    </row>
    <row r="924" spans="2:3" x14ac:dyDescent="0.2">
      <c r="B924" s="5">
        <v>40495</v>
      </c>
      <c r="C924" s="6" t="s">
        <v>21</v>
      </c>
    </row>
    <row r="925" spans="2:3" x14ac:dyDescent="0.2">
      <c r="B925" s="5">
        <v>40495</v>
      </c>
      <c r="C925" s="6" t="s">
        <v>21</v>
      </c>
    </row>
    <row r="926" spans="2:3" x14ac:dyDescent="0.2">
      <c r="B926" s="5">
        <v>40495</v>
      </c>
      <c r="C926" s="6" t="s">
        <v>21</v>
      </c>
    </row>
    <row r="927" spans="2:3" x14ac:dyDescent="0.2">
      <c r="B927" s="5">
        <v>40495</v>
      </c>
      <c r="C927" s="6" t="s">
        <v>21</v>
      </c>
    </row>
    <row r="928" spans="2:3" x14ac:dyDescent="0.2">
      <c r="B928" s="5">
        <v>40495</v>
      </c>
      <c r="C928" s="6" t="s">
        <v>21</v>
      </c>
    </row>
    <row r="929" spans="2:3" x14ac:dyDescent="0.2">
      <c r="B929" s="5">
        <v>40495</v>
      </c>
      <c r="C929" s="6" t="s">
        <v>21</v>
      </c>
    </row>
    <row r="930" spans="2:3" x14ac:dyDescent="0.2">
      <c r="B930" s="5">
        <v>40495</v>
      </c>
      <c r="C930" s="6" t="s">
        <v>21</v>
      </c>
    </row>
    <row r="931" spans="2:3" x14ac:dyDescent="0.2">
      <c r="B931" s="5">
        <v>40495</v>
      </c>
      <c r="C931" s="6" t="s">
        <v>21</v>
      </c>
    </row>
    <row r="932" spans="2:3" x14ac:dyDescent="0.2">
      <c r="B932" s="5">
        <v>40495</v>
      </c>
      <c r="C932" s="6" t="s">
        <v>21</v>
      </c>
    </row>
    <row r="933" spans="2:3" x14ac:dyDescent="0.2">
      <c r="B933" s="5">
        <v>40495</v>
      </c>
      <c r="C933" s="6" t="s">
        <v>21</v>
      </c>
    </row>
    <row r="934" spans="2:3" x14ac:dyDescent="0.2">
      <c r="B934" s="5">
        <v>40495</v>
      </c>
      <c r="C934" s="6" t="s">
        <v>21</v>
      </c>
    </row>
    <row r="935" spans="2:3" x14ac:dyDescent="0.2">
      <c r="B935" s="5">
        <v>40495</v>
      </c>
      <c r="C935" s="6" t="s">
        <v>21</v>
      </c>
    </row>
    <row r="936" spans="2:3" x14ac:dyDescent="0.2">
      <c r="B936" s="5">
        <v>40495</v>
      </c>
      <c r="C936" s="6" t="s">
        <v>21</v>
      </c>
    </row>
    <row r="937" spans="2:3" x14ac:dyDescent="0.2">
      <c r="B937" s="5">
        <v>40495</v>
      </c>
      <c r="C937" s="6" t="s">
        <v>21</v>
      </c>
    </row>
    <row r="938" spans="2:3" x14ac:dyDescent="0.2">
      <c r="B938" s="5">
        <v>40495</v>
      </c>
      <c r="C938" s="6" t="s">
        <v>21</v>
      </c>
    </row>
    <row r="939" spans="2:3" x14ac:dyDescent="0.2">
      <c r="B939" s="5">
        <v>40495</v>
      </c>
      <c r="C939" s="6" t="s">
        <v>21</v>
      </c>
    </row>
    <row r="940" spans="2:3" x14ac:dyDescent="0.2">
      <c r="B940" s="5">
        <v>40495</v>
      </c>
      <c r="C940" s="6" t="s">
        <v>21</v>
      </c>
    </row>
    <row r="941" spans="2:3" x14ac:dyDescent="0.2">
      <c r="B941" s="5">
        <v>40495</v>
      </c>
      <c r="C941" s="6" t="s">
        <v>21</v>
      </c>
    </row>
    <row r="942" spans="2:3" x14ac:dyDescent="0.2">
      <c r="B942" s="5">
        <v>40495</v>
      </c>
      <c r="C942" s="6" t="s">
        <v>21</v>
      </c>
    </row>
    <row r="943" spans="2:3" x14ac:dyDescent="0.2">
      <c r="B943" s="5">
        <v>40495</v>
      </c>
      <c r="C943" s="6" t="s">
        <v>21</v>
      </c>
    </row>
    <row r="944" spans="2:3" x14ac:dyDescent="0.2">
      <c r="B944" s="5">
        <v>40495</v>
      </c>
      <c r="C944" s="6" t="s">
        <v>21</v>
      </c>
    </row>
    <row r="945" spans="2:3" x14ac:dyDescent="0.2">
      <c r="B945" s="5">
        <v>40495</v>
      </c>
      <c r="C945" s="6" t="s">
        <v>21</v>
      </c>
    </row>
    <row r="946" spans="2:3" x14ac:dyDescent="0.2">
      <c r="B946" s="5">
        <v>40495</v>
      </c>
      <c r="C946" s="6" t="s">
        <v>21</v>
      </c>
    </row>
    <row r="947" spans="2:3" x14ac:dyDescent="0.2">
      <c r="B947" s="5">
        <v>40495</v>
      </c>
      <c r="C947" s="6" t="s">
        <v>21</v>
      </c>
    </row>
    <row r="948" spans="2:3" x14ac:dyDescent="0.2">
      <c r="B948" s="5">
        <v>40495</v>
      </c>
      <c r="C948" s="6" t="s">
        <v>21</v>
      </c>
    </row>
    <row r="949" spans="2:3" x14ac:dyDescent="0.2">
      <c r="B949" s="5">
        <v>40495</v>
      </c>
      <c r="C949" s="6" t="s">
        <v>21</v>
      </c>
    </row>
    <row r="950" spans="2:3" x14ac:dyDescent="0.2">
      <c r="B950" s="5">
        <v>40495</v>
      </c>
      <c r="C950" s="6" t="s">
        <v>21</v>
      </c>
    </row>
    <row r="951" spans="2:3" x14ac:dyDescent="0.2">
      <c r="B951" s="5">
        <v>40495</v>
      </c>
      <c r="C951" s="6" t="s">
        <v>21</v>
      </c>
    </row>
    <row r="952" spans="2:3" x14ac:dyDescent="0.2">
      <c r="B952" s="5">
        <v>40495</v>
      </c>
      <c r="C952" s="6" t="s">
        <v>21</v>
      </c>
    </row>
    <row r="953" spans="2:3" x14ac:dyDescent="0.2">
      <c r="B953" s="5">
        <v>40495</v>
      </c>
      <c r="C953" s="6" t="s">
        <v>21</v>
      </c>
    </row>
    <row r="954" spans="2:3" x14ac:dyDescent="0.2">
      <c r="B954" s="5">
        <v>40495</v>
      </c>
      <c r="C954" s="6" t="s">
        <v>21</v>
      </c>
    </row>
    <row r="955" spans="2:3" x14ac:dyDescent="0.2">
      <c r="B955" s="5">
        <v>40495</v>
      </c>
      <c r="C955" s="6" t="s">
        <v>21</v>
      </c>
    </row>
    <row r="956" spans="2:3" x14ac:dyDescent="0.2">
      <c r="B956" s="5">
        <v>40495</v>
      </c>
      <c r="C956" s="6" t="s">
        <v>21</v>
      </c>
    </row>
    <row r="957" spans="2:3" x14ac:dyDescent="0.2">
      <c r="B957" s="5">
        <v>40495</v>
      </c>
      <c r="C957" s="6" t="s">
        <v>21</v>
      </c>
    </row>
    <row r="958" spans="2:3" x14ac:dyDescent="0.2">
      <c r="B958" s="5">
        <v>40495</v>
      </c>
      <c r="C958" s="6" t="s">
        <v>21</v>
      </c>
    </row>
    <row r="959" spans="2:3" x14ac:dyDescent="0.2">
      <c r="B959" s="5">
        <v>40495</v>
      </c>
      <c r="C959" s="6" t="s">
        <v>21</v>
      </c>
    </row>
    <row r="960" spans="2:3" x14ac:dyDescent="0.2">
      <c r="B960" s="5">
        <v>40495</v>
      </c>
      <c r="C960" s="6" t="s">
        <v>21</v>
      </c>
    </row>
    <row r="961" spans="2:3" x14ac:dyDescent="0.2">
      <c r="B961" s="5">
        <v>40495</v>
      </c>
      <c r="C961" s="6" t="s">
        <v>21</v>
      </c>
    </row>
    <row r="962" spans="2:3" x14ac:dyDescent="0.2">
      <c r="B962" s="5">
        <v>40495</v>
      </c>
      <c r="C962" s="6" t="s">
        <v>21</v>
      </c>
    </row>
    <row r="963" spans="2:3" x14ac:dyDescent="0.2">
      <c r="B963" s="5">
        <v>40495</v>
      </c>
      <c r="C963" s="6" t="s">
        <v>22</v>
      </c>
    </row>
    <row r="964" spans="2:3" x14ac:dyDescent="0.2">
      <c r="B964" s="5">
        <v>40495</v>
      </c>
      <c r="C964" s="6" t="s">
        <v>22</v>
      </c>
    </row>
    <row r="965" spans="2:3" x14ac:dyDescent="0.2">
      <c r="B965" s="5">
        <v>40495</v>
      </c>
      <c r="C965" s="6" t="s">
        <v>22</v>
      </c>
    </row>
    <row r="966" spans="2:3" x14ac:dyDescent="0.2">
      <c r="B966" s="5">
        <v>40495</v>
      </c>
      <c r="C966" s="6" t="s">
        <v>20</v>
      </c>
    </row>
    <row r="967" spans="2:3" x14ac:dyDescent="0.2">
      <c r="B967" s="5">
        <v>40497</v>
      </c>
      <c r="C967" s="6" t="s">
        <v>18</v>
      </c>
    </row>
    <row r="968" spans="2:3" x14ac:dyDescent="0.2">
      <c r="B968" s="5">
        <v>40502</v>
      </c>
      <c r="C968" s="6" t="s">
        <v>6</v>
      </c>
    </row>
    <row r="969" spans="2:3" x14ac:dyDescent="0.2">
      <c r="B969" s="5">
        <v>40506</v>
      </c>
      <c r="C969" s="6" t="s">
        <v>6</v>
      </c>
    </row>
    <row r="970" spans="2:3" x14ac:dyDescent="0.2">
      <c r="B970" s="5">
        <v>40514</v>
      </c>
      <c r="C970" s="6" t="s">
        <v>36</v>
      </c>
    </row>
    <row r="971" spans="2:3" x14ac:dyDescent="0.2">
      <c r="B971" s="5">
        <v>40515</v>
      </c>
      <c r="C971" s="6" t="s">
        <v>12</v>
      </c>
    </row>
    <row r="972" spans="2:3" x14ac:dyDescent="0.2">
      <c r="B972" s="5">
        <v>40519</v>
      </c>
      <c r="C972" s="6" t="s">
        <v>78</v>
      </c>
    </row>
    <row r="973" spans="2:3" x14ac:dyDescent="0.2">
      <c r="B973" s="5">
        <v>40522</v>
      </c>
      <c r="C973" s="6" t="s">
        <v>12</v>
      </c>
    </row>
    <row r="974" spans="2:3" x14ac:dyDescent="0.2">
      <c r="B974" s="5">
        <v>40522</v>
      </c>
      <c r="C974" s="6" t="s">
        <v>12</v>
      </c>
    </row>
    <row r="975" spans="2:3" x14ac:dyDescent="0.2">
      <c r="B975" s="5">
        <v>40522</v>
      </c>
      <c r="C975" s="6" t="s">
        <v>12</v>
      </c>
    </row>
    <row r="976" spans="2:3" x14ac:dyDescent="0.2">
      <c r="B976" s="5">
        <v>40522</v>
      </c>
      <c r="C976" s="6" t="s">
        <v>12</v>
      </c>
    </row>
    <row r="977" spans="2:3" x14ac:dyDescent="0.2">
      <c r="B977" s="5">
        <v>40522</v>
      </c>
      <c r="C977" s="6" t="s">
        <v>12</v>
      </c>
    </row>
    <row r="978" spans="2:3" x14ac:dyDescent="0.2">
      <c r="B978" s="5">
        <v>40522</v>
      </c>
      <c r="C978" s="6" t="s">
        <v>12</v>
      </c>
    </row>
    <row r="979" spans="2:3" x14ac:dyDescent="0.2">
      <c r="B979" s="5">
        <v>40522</v>
      </c>
      <c r="C979" s="6" t="s">
        <v>12</v>
      </c>
    </row>
    <row r="980" spans="2:3" x14ac:dyDescent="0.2">
      <c r="B980" s="5">
        <v>40523</v>
      </c>
      <c r="C980" s="6" t="s">
        <v>1</v>
      </c>
    </row>
    <row r="981" spans="2:3" x14ac:dyDescent="0.2">
      <c r="B981" s="5">
        <v>40523</v>
      </c>
      <c r="C981" s="6" t="s">
        <v>36</v>
      </c>
    </row>
    <row r="982" spans="2:3" x14ac:dyDescent="0.2">
      <c r="B982" s="5">
        <v>40523</v>
      </c>
      <c r="C982" s="6" t="s">
        <v>38</v>
      </c>
    </row>
    <row r="983" spans="2:3" x14ac:dyDescent="0.2">
      <c r="B983" s="5">
        <v>40523</v>
      </c>
      <c r="C983" s="6" t="s">
        <v>38</v>
      </c>
    </row>
    <row r="984" spans="2:3" x14ac:dyDescent="0.2">
      <c r="B984" s="5">
        <v>40523</v>
      </c>
      <c r="C984" s="6" t="s">
        <v>22</v>
      </c>
    </row>
    <row r="985" spans="2:3" x14ac:dyDescent="0.2">
      <c r="B985" s="5">
        <v>40523</v>
      </c>
      <c r="C985" s="6" t="s">
        <v>22</v>
      </c>
    </row>
    <row r="986" spans="2:3" x14ac:dyDescent="0.2">
      <c r="B986" s="5">
        <v>40523</v>
      </c>
      <c r="C986" s="6" t="s">
        <v>4</v>
      </c>
    </row>
    <row r="987" spans="2:3" x14ac:dyDescent="0.2">
      <c r="B987" s="5">
        <v>40523</v>
      </c>
      <c r="C987" s="6" t="s">
        <v>4</v>
      </c>
    </row>
    <row r="988" spans="2:3" x14ac:dyDescent="0.2">
      <c r="B988" s="5">
        <v>40523</v>
      </c>
      <c r="C988" s="6" t="s">
        <v>4</v>
      </c>
    </row>
    <row r="989" spans="2:3" x14ac:dyDescent="0.2">
      <c r="B989" s="5">
        <v>40523</v>
      </c>
      <c r="C989" s="6" t="s">
        <v>4</v>
      </c>
    </row>
    <row r="990" spans="2:3" x14ac:dyDescent="0.2">
      <c r="B990" s="5">
        <v>40523</v>
      </c>
      <c r="C990" s="6" t="s">
        <v>4</v>
      </c>
    </row>
    <row r="991" spans="2:3" x14ac:dyDescent="0.2">
      <c r="B991" s="5">
        <v>40523</v>
      </c>
      <c r="C991" s="6" t="s">
        <v>4</v>
      </c>
    </row>
    <row r="992" spans="2:3" x14ac:dyDescent="0.2">
      <c r="B992" s="5">
        <v>40523</v>
      </c>
      <c r="C992" s="6" t="s">
        <v>4</v>
      </c>
    </row>
    <row r="993" spans="2:3" x14ac:dyDescent="0.2">
      <c r="B993" s="5">
        <v>40523</v>
      </c>
      <c r="C993" s="6" t="s">
        <v>4</v>
      </c>
    </row>
    <row r="994" spans="2:3" x14ac:dyDescent="0.2">
      <c r="B994" s="5">
        <v>40523</v>
      </c>
      <c r="C994" s="6" t="s">
        <v>4</v>
      </c>
    </row>
    <row r="995" spans="2:3" x14ac:dyDescent="0.2">
      <c r="B995" s="5">
        <v>40525</v>
      </c>
      <c r="C995" s="6" t="s">
        <v>4</v>
      </c>
    </row>
    <row r="996" spans="2:3" x14ac:dyDescent="0.2">
      <c r="B996" s="5">
        <v>40525</v>
      </c>
      <c r="C996" s="6" t="s">
        <v>4</v>
      </c>
    </row>
    <row r="997" spans="2:3" x14ac:dyDescent="0.2">
      <c r="B997" s="5">
        <v>40525</v>
      </c>
      <c r="C997" s="6" t="s">
        <v>4</v>
      </c>
    </row>
    <row r="998" spans="2:3" x14ac:dyDescent="0.2">
      <c r="B998" s="5">
        <v>40527</v>
      </c>
      <c r="C998" s="6" t="s">
        <v>17</v>
      </c>
    </row>
    <row r="999" spans="2:3" x14ac:dyDescent="0.2">
      <c r="B999" s="5">
        <v>40534</v>
      </c>
      <c r="C999" s="6" t="s">
        <v>36</v>
      </c>
    </row>
    <row r="1000" spans="2:3" x14ac:dyDescent="0.2">
      <c r="B1000" s="5">
        <v>40534</v>
      </c>
      <c r="C1000" s="6" t="s">
        <v>22</v>
      </c>
    </row>
    <row r="1001" spans="2:3" x14ac:dyDescent="0.2">
      <c r="B1001" s="5">
        <v>40534</v>
      </c>
      <c r="C1001" s="6" t="s">
        <v>22</v>
      </c>
    </row>
    <row r="1002" spans="2:3" x14ac:dyDescent="0.2">
      <c r="B1002" s="5">
        <v>40548</v>
      </c>
      <c r="C1002" s="6" t="s">
        <v>21</v>
      </c>
    </row>
    <row r="1003" spans="2:3" x14ac:dyDescent="0.2">
      <c r="B1003" s="5">
        <v>40550</v>
      </c>
      <c r="C1003" s="6" t="s">
        <v>36</v>
      </c>
    </row>
    <row r="1004" spans="2:3" x14ac:dyDescent="0.2">
      <c r="B1004" s="5">
        <v>40550</v>
      </c>
      <c r="C1004" s="6" t="s">
        <v>21</v>
      </c>
    </row>
    <row r="1005" spans="2:3" x14ac:dyDescent="0.2">
      <c r="B1005" s="5">
        <v>40550</v>
      </c>
      <c r="C1005" s="6" t="s">
        <v>21</v>
      </c>
    </row>
    <row r="1006" spans="2:3" x14ac:dyDescent="0.2">
      <c r="B1006" s="5">
        <v>40550</v>
      </c>
      <c r="C1006" s="6" t="s">
        <v>21</v>
      </c>
    </row>
    <row r="1007" spans="2:3" x14ac:dyDescent="0.2">
      <c r="B1007" s="5">
        <v>40550</v>
      </c>
      <c r="C1007" s="6" t="s">
        <v>21</v>
      </c>
    </row>
    <row r="1008" spans="2:3" x14ac:dyDescent="0.2">
      <c r="B1008" s="5">
        <v>40550</v>
      </c>
      <c r="C1008" s="6" t="s">
        <v>21</v>
      </c>
    </row>
    <row r="1009" spans="2:3" x14ac:dyDescent="0.2">
      <c r="B1009" s="5">
        <v>40550</v>
      </c>
      <c r="C1009" s="6" t="s">
        <v>21</v>
      </c>
    </row>
    <row r="1010" spans="2:3" x14ac:dyDescent="0.2">
      <c r="B1010" s="5">
        <v>40550</v>
      </c>
      <c r="C1010" s="6" t="s">
        <v>21</v>
      </c>
    </row>
    <row r="1011" spans="2:3" x14ac:dyDescent="0.2">
      <c r="B1011" s="5">
        <v>40550</v>
      </c>
      <c r="C1011" s="6" t="s">
        <v>21</v>
      </c>
    </row>
    <row r="1012" spans="2:3" x14ac:dyDescent="0.2">
      <c r="B1012" s="5">
        <v>40550</v>
      </c>
      <c r="C1012" s="6" t="s">
        <v>21</v>
      </c>
    </row>
    <row r="1013" spans="2:3" x14ac:dyDescent="0.2">
      <c r="B1013" s="5">
        <v>40551</v>
      </c>
      <c r="C1013" s="6" t="s">
        <v>18</v>
      </c>
    </row>
    <row r="1014" spans="2:3" x14ac:dyDescent="0.2">
      <c r="B1014" s="5">
        <v>40555</v>
      </c>
      <c r="C1014" s="6" t="s">
        <v>18</v>
      </c>
    </row>
    <row r="1015" spans="2:3" x14ac:dyDescent="0.2">
      <c r="B1015" s="5">
        <v>40558</v>
      </c>
      <c r="C1015" s="6" t="s">
        <v>36</v>
      </c>
    </row>
    <row r="1016" spans="2:3" x14ac:dyDescent="0.2">
      <c r="B1016" s="5">
        <v>40558</v>
      </c>
      <c r="C1016" s="6" t="s">
        <v>36</v>
      </c>
    </row>
    <row r="1017" spans="2:3" x14ac:dyDescent="0.2">
      <c r="B1017" s="5">
        <v>40558</v>
      </c>
      <c r="C1017" s="6" t="s">
        <v>36</v>
      </c>
    </row>
    <row r="1018" spans="2:3" x14ac:dyDescent="0.2">
      <c r="B1018" s="5">
        <v>40558</v>
      </c>
      <c r="C1018" s="6" t="s">
        <v>36</v>
      </c>
    </row>
    <row r="1019" spans="2:3" x14ac:dyDescent="0.2">
      <c r="B1019" s="5">
        <v>40558</v>
      </c>
      <c r="C1019" s="6" t="s">
        <v>36</v>
      </c>
    </row>
    <row r="1020" spans="2:3" x14ac:dyDescent="0.2">
      <c r="B1020" s="5">
        <v>40558</v>
      </c>
      <c r="C1020" s="6" t="s">
        <v>36</v>
      </c>
    </row>
    <row r="1021" spans="2:3" x14ac:dyDescent="0.2">
      <c r="B1021" s="5">
        <v>40558</v>
      </c>
      <c r="C1021" s="6" t="s">
        <v>36</v>
      </c>
    </row>
    <row r="1022" spans="2:3" x14ac:dyDescent="0.2">
      <c r="B1022" s="5">
        <v>40558</v>
      </c>
      <c r="C1022" s="6" t="s">
        <v>36</v>
      </c>
    </row>
    <row r="1023" spans="2:3" x14ac:dyDescent="0.2">
      <c r="B1023" s="5">
        <v>40558</v>
      </c>
      <c r="C1023" s="6" t="s">
        <v>36</v>
      </c>
    </row>
    <row r="1024" spans="2:3" x14ac:dyDescent="0.2">
      <c r="B1024" s="5">
        <v>40558</v>
      </c>
      <c r="C1024" s="6" t="s">
        <v>36</v>
      </c>
    </row>
    <row r="1025" spans="2:3" x14ac:dyDescent="0.2">
      <c r="B1025" s="5">
        <v>40558</v>
      </c>
      <c r="C1025" s="6" t="s">
        <v>13</v>
      </c>
    </row>
    <row r="1026" spans="2:3" x14ac:dyDescent="0.2">
      <c r="B1026" s="5">
        <v>40558</v>
      </c>
      <c r="C1026" s="6" t="s">
        <v>13</v>
      </c>
    </row>
    <row r="1027" spans="2:3" x14ac:dyDescent="0.2">
      <c r="B1027" s="5">
        <v>40558</v>
      </c>
      <c r="C1027" s="6" t="s">
        <v>18</v>
      </c>
    </row>
    <row r="1028" spans="2:3" x14ac:dyDescent="0.2">
      <c r="B1028" s="5">
        <v>40558</v>
      </c>
      <c r="C1028" s="6" t="s">
        <v>18</v>
      </c>
    </row>
    <row r="1029" spans="2:3" x14ac:dyDescent="0.2">
      <c r="B1029" s="5">
        <v>40558</v>
      </c>
      <c r="C1029" s="6" t="s">
        <v>18</v>
      </c>
    </row>
    <row r="1030" spans="2:3" x14ac:dyDescent="0.2">
      <c r="B1030" s="5">
        <v>40558</v>
      </c>
      <c r="C1030" s="6" t="s">
        <v>18</v>
      </c>
    </row>
    <row r="1031" spans="2:3" x14ac:dyDescent="0.2">
      <c r="B1031" s="5">
        <v>40558</v>
      </c>
      <c r="C1031" s="6" t="s">
        <v>18</v>
      </c>
    </row>
    <row r="1032" spans="2:3" x14ac:dyDescent="0.2">
      <c r="B1032" s="5">
        <v>40558</v>
      </c>
      <c r="C1032" s="6" t="s">
        <v>18</v>
      </c>
    </row>
    <row r="1033" spans="2:3" x14ac:dyDescent="0.2">
      <c r="B1033" s="5">
        <v>40558</v>
      </c>
      <c r="C1033" s="6" t="s">
        <v>18</v>
      </c>
    </row>
    <row r="1034" spans="2:3" x14ac:dyDescent="0.2">
      <c r="B1034" s="5">
        <v>40558</v>
      </c>
      <c r="C1034" s="6" t="s">
        <v>46</v>
      </c>
    </row>
    <row r="1035" spans="2:3" x14ac:dyDescent="0.2">
      <c r="B1035" s="5">
        <v>40558</v>
      </c>
      <c r="C1035" s="6" t="s">
        <v>38</v>
      </c>
    </row>
    <row r="1036" spans="2:3" x14ac:dyDescent="0.2">
      <c r="B1036" s="5">
        <v>40558</v>
      </c>
      <c r="C1036" s="6" t="s">
        <v>38</v>
      </c>
    </row>
    <row r="1037" spans="2:3" x14ac:dyDescent="0.2">
      <c r="B1037" s="5">
        <v>40558</v>
      </c>
      <c r="C1037" s="6" t="s">
        <v>38</v>
      </c>
    </row>
    <row r="1038" spans="2:3" x14ac:dyDescent="0.2">
      <c r="B1038" s="5">
        <v>40558</v>
      </c>
      <c r="C1038" s="6" t="s">
        <v>38</v>
      </c>
    </row>
    <row r="1039" spans="2:3" x14ac:dyDescent="0.2">
      <c r="B1039" s="5">
        <v>40558</v>
      </c>
      <c r="C1039" s="6" t="s">
        <v>31</v>
      </c>
    </row>
    <row r="1040" spans="2:3" x14ac:dyDescent="0.2">
      <c r="B1040" s="5">
        <v>40558</v>
      </c>
      <c r="C1040" s="6" t="s">
        <v>32</v>
      </c>
    </row>
    <row r="1041" spans="2:3" x14ac:dyDescent="0.2">
      <c r="B1041" s="5">
        <v>40558</v>
      </c>
      <c r="C1041" s="6" t="s">
        <v>32</v>
      </c>
    </row>
    <row r="1042" spans="2:3" x14ac:dyDescent="0.2">
      <c r="B1042" s="5">
        <v>40558</v>
      </c>
      <c r="C1042" s="6" t="s">
        <v>32</v>
      </c>
    </row>
    <row r="1043" spans="2:3" x14ac:dyDescent="0.2">
      <c r="B1043" s="5">
        <v>40558</v>
      </c>
      <c r="C1043" s="6" t="s">
        <v>28</v>
      </c>
    </row>
    <row r="1044" spans="2:3" x14ac:dyDescent="0.2">
      <c r="B1044" s="5">
        <v>40558</v>
      </c>
      <c r="C1044" s="6" t="s">
        <v>34</v>
      </c>
    </row>
    <row r="1045" spans="2:3" x14ac:dyDescent="0.2">
      <c r="B1045" s="5">
        <v>40558</v>
      </c>
      <c r="C1045" s="6" t="s">
        <v>21</v>
      </c>
    </row>
    <row r="1046" spans="2:3" x14ac:dyDescent="0.2">
      <c r="B1046" s="5">
        <v>40558</v>
      </c>
      <c r="C1046" s="6" t="s">
        <v>21</v>
      </c>
    </row>
    <row r="1047" spans="2:3" x14ac:dyDescent="0.2">
      <c r="B1047" s="5">
        <v>40558</v>
      </c>
      <c r="C1047" s="6" t="s">
        <v>21</v>
      </c>
    </row>
    <row r="1048" spans="2:3" x14ac:dyDescent="0.2">
      <c r="B1048" s="5">
        <v>40558</v>
      </c>
      <c r="C1048" s="6" t="s">
        <v>21</v>
      </c>
    </row>
    <row r="1049" spans="2:3" x14ac:dyDescent="0.2">
      <c r="B1049" s="5">
        <v>40558</v>
      </c>
      <c r="C1049" s="6" t="s">
        <v>21</v>
      </c>
    </row>
    <row r="1050" spans="2:3" x14ac:dyDescent="0.2">
      <c r="B1050" s="5">
        <v>40558</v>
      </c>
      <c r="C1050" s="6" t="s">
        <v>21</v>
      </c>
    </row>
    <row r="1051" spans="2:3" x14ac:dyDescent="0.2">
      <c r="B1051" s="5">
        <v>40558</v>
      </c>
      <c r="C1051" s="6" t="s">
        <v>21</v>
      </c>
    </row>
    <row r="1052" spans="2:3" x14ac:dyDescent="0.2">
      <c r="B1052" s="5">
        <v>40558</v>
      </c>
      <c r="C1052" s="6" t="s">
        <v>21</v>
      </c>
    </row>
    <row r="1053" spans="2:3" x14ac:dyDescent="0.2">
      <c r="B1053" s="5">
        <v>40558</v>
      </c>
      <c r="C1053" s="6" t="s">
        <v>4</v>
      </c>
    </row>
    <row r="1054" spans="2:3" x14ac:dyDescent="0.2">
      <c r="B1054" s="5">
        <v>40558</v>
      </c>
      <c r="C1054" s="6" t="s">
        <v>4</v>
      </c>
    </row>
    <row r="1055" spans="2:3" x14ac:dyDescent="0.2">
      <c r="B1055" s="5">
        <v>40558</v>
      </c>
      <c r="C1055" s="6" t="s">
        <v>4</v>
      </c>
    </row>
    <row r="1056" spans="2:3" x14ac:dyDescent="0.2">
      <c r="B1056" s="5">
        <v>40558</v>
      </c>
      <c r="C1056" s="6" t="s">
        <v>4</v>
      </c>
    </row>
    <row r="1057" spans="2:3" x14ac:dyDescent="0.2">
      <c r="B1057" s="5">
        <v>40558</v>
      </c>
      <c r="C1057" s="6" t="s">
        <v>20</v>
      </c>
    </row>
    <row r="1058" spans="2:3" x14ac:dyDescent="0.2">
      <c r="B1058" s="5">
        <v>40559</v>
      </c>
      <c r="C1058" s="6" t="s">
        <v>4</v>
      </c>
    </row>
    <row r="1059" spans="2:3" x14ac:dyDescent="0.2">
      <c r="B1059" s="5">
        <v>40559</v>
      </c>
      <c r="C1059" s="6" t="s">
        <v>4</v>
      </c>
    </row>
    <row r="1060" spans="2:3" x14ac:dyDescent="0.2">
      <c r="B1060" s="5">
        <v>40559</v>
      </c>
      <c r="C1060" s="6" t="s">
        <v>4</v>
      </c>
    </row>
    <row r="1061" spans="2:3" x14ac:dyDescent="0.2">
      <c r="B1061" s="5">
        <v>40562</v>
      </c>
      <c r="C1061" s="6" t="s">
        <v>36</v>
      </c>
    </row>
    <row r="1062" spans="2:3" x14ac:dyDescent="0.2">
      <c r="B1062" s="5">
        <v>40564</v>
      </c>
      <c r="C1062" s="6" t="s">
        <v>13</v>
      </c>
    </row>
    <row r="1063" spans="2:3" x14ac:dyDescent="0.2">
      <c r="B1063" s="5">
        <v>40564</v>
      </c>
      <c r="C1063" s="6" t="s">
        <v>13</v>
      </c>
    </row>
    <row r="1064" spans="2:3" x14ac:dyDescent="0.2">
      <c r="B1064" s="5">
        <v>40564</v>
      </c>
      <c r="C1064" s="6" t="s">
        <v>31</v>
      </c>
    </row>
    <row r="1065" spans="2:3" x14ac:dyDescent="0.2">
      <c r="B1065" s="5">
        <v>40564</v>
      </c>
      <c r="C1065" s="6" t="s">
        <v>6</v>
      </c>
    </row>
    <row r="1066" spans="2:3" x14ac:dyDescent="0.2">
      <c r="B1066" s="5">
        <v>40564</v>
      </c>
      <c r="C1066" s="6" t="s">
        <v>4</v>
      </c>
    </row>
    <row r="1067" spans="2:3" x14ac:dyDescent="0.2">
      <c r="B1067" s="5">
        <v>40564</v>
      </c>
      <c r="C1067" s="6" t="s">
        <v>4</v>
      </c>
    </row>
    <row r="1068" spans="2:3" x14ac:dyDescent="0.2">
      <c r="B1068" s="5">
        <v>40564</v>
      </c>
      <c r="C1068" s="6" t="s">
        <v>4</v>
      </c>
    </row>
    <row r="1069" spans="2:3" x14ac:dyDescent="0.2">
      <c r="B1069" s="5">
        <v>40564</v>
      </c>
      <c r="C1069" s="6" t="s">
        <v>4</v>
      </c>
    </row>
    <row r="1070" spans="2:3" x14ac:dyDescent="0.2">
      <c r="B1070" s="5">
        <v>40564</v>
      </c>
      <c r="C1070" s="6" t="s">
        <v>4</v>
      </c>
    </row>
    <row r="1071" spans="2:3" x14ac:dyDescent="0.2">
      <c r="B1071" s="5">
        <v>40564</v>
      </c>
      <c r="C1071" s="6" t="s">
        <v>4</v>
      </c>
    </row>
    <row r="1072" spans="2:3" x14ac:dyDescent="0.2">
      <c r="B1072" s="5">
        <v>40564</v>
      </c>
      <c r="C1072" s="6" t="s">
        <v>4</v>
      </c>
    </row>
    <row r="1073" spans="2:3" x14ac:dyDescent="0.2">
      <c r="B1073" s="5">
        <v>40564</v>
      </c>
      <c r="C1073" s="6" t="s">
        <v>4</v>
      </c>
    </row>
    <row r="1074" spans="2:3" x14ac:dyDescent="0.2">
      <c r="B1074" s="5">
        <v>40564</v>
      </c>
      <c r="C1074" s="6" t="s">
        <v>4</v>
      </c>
    </row>
    <row r="1075" spans="2:3" x14ac:dyDescent="0.2">
      <c r="B1075" s="5">
        <v>40564</v>
      </c>
      <c r="C1075" s="6" t="s">
        <v>4</v>
      </c>
    </row>
    <row r="1076" spans="2:3" x14ac:dyDescent="0.2">
      <c r="B1076" s="5">
        <v>40564</v>
      </c>
      <c r="C1076" s="6" t="s">
        <v>4</v>
      </c>
    </row>
    <row r="1077" spans="2:3" x14ac:dyDescent="0.2">
      <c r="B1077" s="5">
        <v>40564</v>
      </c>
      <c r="C1077" s="6" t="s">
        <v>4</v>
      </c>
    </row>
    <row r="1078" spans="2:3" x14ac:dyDescent="0.2">
      <c r="B1078" s="5">
        <v>40564</v>
      </c>
      <c r="C1078" s="6" t="s">
        <v>4</v>
      </c>
    </row>
    <row r="1079" spans="2:3" x14ac:dyDescent="0.2">
      <c r="B1079" s="5">
        <v>40564</v>
      </c>
      <c r="C1079" s="6" t="s">
        <v>4</v>
      </c>
    </row>
    <row r="1080" spans="2:3" x14ac:dyDescent="0.2">
      <c r="B1080" s="5">
        <v>40564</v>
      </c>
      <c r="C1080" s="6" t="s">
        <v>4</v>
      </c>
    </row>
    <row r="1081" spans="2:3" x14ac:dyDescent="0.2">
      <c r="B1081" s="5">
        <v>40564</v>
      </c>
      <c r="C1081" s="6" t="s">
        <v>4</v>
      </c>
    </row>
    <row r="1082" spans="2:3" x14ac:dyDescent="0.2">
      <c r="B1082" s="5">
        <v>40564</v>
      </c>
      <c r="C1082" s="6" t="s">
        <v>4</v>
      </c>
    </row>
    <row r="1083" spans="2:3" x14ac:dyDescent="0.2">
      <c r="B1083" s="5">
        <v>40564</v>
      </c>
      <c r="C1083" s="6" t="s">
        <v>4</v>
      </c>
    </row>
    <row r="1084" spans="2:3" x14ac:dyDescent="0.2">
      <c r="B1084" s="5">
        <v>40564</v>
      </c>
      <c r="C1084" s="6" t="s">
        <v>4</v>
      </c>
    </row>
    <row r="1085" spans="2:3" x14ac:dyDescent="0.2">
      <c r="B1085" s="5">
        <v>40569</v>
      </c>
      <c r="C1085" s="6" t="s">
        <v>32</v>
      </c>
    </row>
    <row r="1086" spans="2:3" x14ac:dyDescent="0.2">
      <c r="B1086" s="5">
        <v>40570</v>
      </c>
      <c r="C1086" s="6" t="s">
        <v>30</v>
      </c>
    </row>
    <row r="1087" spans="2:3" x14ac:dyDescent="0.2">
      <c r="B1087" s="5">
        <v>40574</v>
      </c>
      <c r="C1087" s="6" t="s">
        <v>21</v>
      </c>
    </row>
    <row r="1088" spans="2:3" x14ac:dyDescent="0.2">
      <c r="B1088" s="5">
        <v>40576</v>
      </c>
      <c r="C1088" s="6" t="s">
        <v>13</v>
      </c>
    </row>
    <row r="1089" spans="2:3" x14ac:dyDescent="0.2">
      <c r="B1089" s="5">
        <v>40578</v>
      </c>
      <c r="C1089" s="6" t="s">
        <v>18</v>
      </c>
    </row>
    <row r="1090" spans="2:3" x14ac:dyDescent="0.2">
      <c r="B1090" s="5">
        <v>40584</v>
      </c>
      <c r="C1090" s="6" t="s">
        <v>1</v>
      </c>
    </row>
    <row r="1091" spans="2:3" x14ac:dyDescent="0.2">
      <c r="B1091" s="5">
        <v>40584</v>
      </c>
      <c r="C1091" s="6" t="s">
        <v>1</v>
      </c>
    </row>
    <row r="1092" spans="2:3" x14ac:dyDescent="0.2">
      <c r="B1092" s="5">
        <v>40584</v>
      </c>
      <c r="C1092" s="6" t="s">
        <v>5</v>
      </c>
    </row>
    <row r="1093" spans="2:3" x14ac:dyDescent="0.2">
      <c r="B1093" s="5">
        <v>40584</v>
      </c>
      <c r="C1093" s="6" t="s">
        <v>5</v>
      </c>
    </row>
    <row r="1094" spans="2:3" x14ac:dyDescent="0.2">
      <c r="B1094" s="5">
        <v>40584</v>
      </c>
      <c r="C1094" s="6" t="s">
        <v>5</v>
      </c>
    </row>
    <row r="1095" spans="2:3" x14ac:dyDescent="0.2">
      <c r="B1095" s="5">
        <v>40584</v>
      </c>
      <c r="C1095" s="6" t="s">
        <v>5</v>
      </c>
    </row>
    <row r="1096" spans="2:3" x14ac:dyDescent="0.2">
      <c r="B1096" s="5">
        <v>40584</v>
      </c>
      <c r="C1096" s="6" t="s">
        <v>5</v>
      </c>
    </row>
    <row r="1097" spans="2:3" x14ac:dyDescent="0.2">
      <c r="B1097" s="5">
        <v>40584</v>
      </c>
      <c r="C1097" s="6" t="s">
        <v>5</v>
      </c>
    </row>
    <row r="1098" spans="2:3" x14ac:dyDescent="0.2">
      <c r="B1098" s="5">
        <v>40584</v>
      </c>
      <c r="C1098" s="6" t="s">
        <v>5</v>
      </c>
    </row>
    <row r="1099" spans="2:3" x14ac:dyDescent="0.2">
      <c r="B1099" s="5">
        <v>40584</v>
      </c>
      <c r="C1099" s="6" t="s">
        <v>5</v>
      </c>
    </row>
    <row r="1100" spans="2:3" x14ac:dyDescent="0.2">
      <c r="B1100" s="5">
        <v>40584</v>
      </c>
      <c r="C1100" s="6" t="s">
        <v>5</v>
      </c>
    </row>
    <row r="1101" spans="2:3" x14ac:dyDescent="0.2">
      <c r="B1101" s="5">
        <v>40584</v>
      </c>
      <c r="C1101" s="6" t="s">
        <v>5</v>
      </c>
    </row>
    <row r="1102" spans="2:3" x14ac:dyDescent="0.2">
      <c r="B1102" s="5">
        <v>40584</v>
      </c>
      <c r="C1102" s="6" t="s">
        <v>5</v>
      </c>
    </row>
    <row r="1103" spans="2:3" x14ac:dyDescent="0.2">
      <c r="B1103" s="5">
        <v>40584</v>
      </c>
      <c r="C1103" s="6" t="s">
        <v>5</v>
      </c>
    </row>
    <row r="1104" spans="2:3" x14ac:dyDescent="0.2">
      <c r="B1104" s="5">
        <v>40584</v>
      </c>
      <c r="C1104" s="6" t="s">
        <v>5</v>
      </c>
    </row>
    <row r="1105" spans="2:3" x14ac:dyDescent="0.2">
      <c r="B1105" s="5">
        <v>40584</v>
      </c>
      <c r="C1105" s="6" t="s">
        <v>5</v>
      </c>
    </row>
    <row r="1106" spans="2:3" x14ac:dyDescent="0.2">
      <c r="B1106" s="5">
        <v>40584</v>
      </c>
      <c r="C1106" s="6" t="s">
        <v>5</v>
      </c>
    </row>
    <row r="1107" spans="2:3" x14ac:dyDescent="0.2">
      <c r="B1107" s="5">
        <v>40584</v>
      </c>
      <c r="C1107" s="6" t="s">
        <v>5</v>
      </c>
    </row>
    <row r="1108" spans="2:3" x14ac:dyDescent="0.2">
      <c r="B1108" s="5">
        <v>40584</v>
      </c>
      <c r="C1108" s="6" t="s">
        <v>5</v>
      </c>
    </row>
    <row r="1109" spans="2:3" x14ac:dyDescent="0.2">
      <c r="B1109" s="5">
        <v>40584</v>
      </c>
      <c r="C1109" s="6" t="s">
        <v>5</v>
      </c>
    </row>
    <row r="1110" spans="2:3" x14ac:dyDescent="0.2">
      <c r="B1110" s="5">
        <v>40584</v>
      </c>
      <c r="C1110" s="6" t="s">
        <v>5</v>
      </c>
    </row>
    <row r="1111" spans="2:3" x14ac:dyDescent="0.2">
      <c r="B1111" s="5">
        <v>40584</v>
      </c>
      <c r="C1111" s="6" t="s">
        <v>5</v>
      </c>
    </row>
    <row r="1112" spans="2:3" x14ac:dyDescent="0.2">
      <c r="B1112" s="5">
        <v>40584</v>
      </c>
      <c r="C1112" s="6" t="s">
        <v>5</v>
      </c>
    </row>
    <row r="1113" spans="2:3" x14ac:dyDescent="0.2">
      <c r="B1113" s="5">
        <v>40584</v>
      </c>
      <c r="C1113" s="6" t="s">
        <v>5</v>
      </c>
    </row>
    <row r="1114" spans="2:3" x14ac:dyDescent="0.2">
      <c r="B1114" s="5">
        <v>40584</v>
      </c>
      <c r="C1114" s="6" t="s">
        <v>5</v>
      </c>
    </row>
    <row r="1115" spans="2:3" x14ac:dyDescent="0.2">
      <c r="B1115" s="5">
        <v>40584</v>
      </c>
      <c r="C1115" s="6" t="s">
        <v>5</v>
      </c>
    </row>
    <row r="1116" spans="2:3" x14ac:dyDescent="0.2">
      <c r="B1116" s="5">
        <v>40584</v>
      </c>
      <c r="C1116" s="6" t="s">
        <v>5</v>
      </c>
    </row>
    <row r="1117" spans="2:3" x14ac:dyDescent="0.2">
      <c r="B1117" s="5">
        <v>40584</v>
      </c>
      <c r="C1117" s="6" t="s">
        <v>5</v>
      </c>
    </row>
    <row r="1118" spans="2:3" x14ac:dyDescent="0.2">
      <c r="B1118" s="5">
        <v>40584</v>
      </c>
      <c r="C1118" s="6" t="s">
        <v>5</v>
      </c>
    </row>
    <row r="1119" spans="2:3" x14ac:dyDescent="0.2">
      <c r="B1119" s="5">
        <v>40584</v>
      </c>
      <c r="C1119" s="6" t="s">
        <v>5</v>
      </c>
    </row>
    <row r="1120" spans="2:3" x14ac:dyDescent="0.2">
      <c r="B1120" s="5">
        <v>40584</v>
      </c>
      <c r="C1120" s="6" t="s">
        <v>5</v>
      </c>
    </row>
    <row r="1121" spans="2:3" x14ac:dyDescent="0.2">
      <c r="B1121" s="5">
        <v>40584</v>
      </c>
      <c r="C1121" s="6" t="s">
        <v>5</v>
      </c>
    </row>
    <row r="1122" spans="2:3" x14ac:dyDescent="0.2">
      <c r="B1122" s="5">
        <v>40584</v>
      </c>
      <c r="C1122" s="6" t="s">
        <v>5</v>
      </c>
    </row>
    <row r="1123" spans="2:3" x14ac:dyDescent="0.2">
      <c r="B1123" s="5">
        <v>40584</v>
      </c>
      <c r="C1123" s="6" t="s">
        <v>5</v>
      </c>
    </row>
    <row r="1124" spans="2:3" x14ac:dyDescent="0.2">
      <c r="B1124" s="5">
        <v>40585</v>
      </c>
      <c r="C1124" s="6" t="s">
        <v>1</v>
      </c>
    </row>
    <row r="1125" spans="2:3" x14ac:dyDescent="0.2">
      <c r="B1125" s="5">
        <v>40585</v>
      </c>
      <c r="C1125" s="6" t="s">
        <v>1</v>
      </c>
    </row>
    <row r="1126" spans="2:3" x14ac:dyDescent="0.2">
      <c r="B1126" s="5">
        <v>40585</v>
      </c>
      <c r="C1126" s="6" t="s">
        <v>1</v>
      </c>
    </row>
    <row r="1127" spans="2:3" x14ac:dyDescent="0.2">
      <c r="B1127" s="5">
        <v>40585</v>
      </c>
      <c r="C1127" s="6" t="s">
        <v>1</v>
      </c>
    </row>
    <row r="1128" spans="2:3" x14ac:dyDescent="0.2">
      <c r="B1128" s="5">
        <v>40585</v>
      </c>
      <c r="C1128" s="6" t="s">
        <v>1</v>
      </c>
    </row>
    <row r="1129" spans="2:3" x14ac:dyDescent="0.2">
      <c r="B1129" s="5">
        <v>40585</v>
      </c>
      <c r="C1129" s="6" t="s">
        <v>1</v>
      </c>
    </row>
    <row r="1130" spans="2:3" x14ac:dyDescent="0.2">
      <c r="B1130" s="5">
        <v>40585</v>
      </c>
      <c r="C1130" s="6" t="s">
        <v>1</v>
      </c>
    </row>
    <row r="1131" spans="2:3" x14ac:dyDescent="0.2">
      <c r="B1131" s="5">
        <v>40585</v>
      </c>
      <c r="C1131" s="6" t="s">
        <v>1</v>
      </c>
    </row>
    <row r="1132" spans="2:3" x14ac:dyDescent="0.2">
      <c r="B1132" s="5">
        <v>40585</v>
      </c>
      <c r="C1132" s="6" t="s">
        <v>1</v>
      </c>
    </row>
    <row r="1133" spans="2:3" x14ac:dyDescent="0.2">
      <c r="B1133" s="5">
        <v>40585</v>
      </c>
      <c r="C1133" s="6" t="s">
        <v>1</v>
      </c>
    </row>
    <row r="1134" spans="2:3" x14ac:dyDescent="0.2">
      <c r="B1134" s="5">
        <v>40585</v>
      </c>
      <c r="C1134" s="6" t="s">
        <v>1</v>
      </c>
    </row>
    <row r="1135" spans="2:3" x14ac:dyDescent="0.2">
      <c r="B1135" s="5">
        <v>40585</v>
      </c>
      <c r="C1135" s="6" t="s">
        <v>1</v>
      </c>
    </row>
    <row r="1136" spans="2:3" x14ac:dyDescent="0.2">
      <c r="B1136" s="5">
        <v>40585</v>
      </c>
      <c r="C1136" s="6" t="s">
        <v>5</v>
      </c>
    </row>
    <row r="1137" spans="2:3" x14ac:dyDescent="0.2">
      <c r="B1137" s="5">
        <v>40585</v>
      </c>
      <c r="C1137" s="6" t="s">
        <v>5</v>
      </c>
    </row>
    <row r="1138" spans="2:3" x14ac:dyDescent="0.2">
      <c r="B1138" s="5">
        <v>40585</v>
      </c>
      <c r="C1138" s="6" t="s">
        <v>5</v>
      </c>
    </row>
    <row r="1139" spans="2:3" x14ac:dyDescent="0.2">
      <c r="B1139" s="5">
        <v>40585</v>
      </c>
      <c r="C1139" s="6" t="s">
        <v>5</v>
      </c>
    </row>
    <row r="1140" spans="2:3" x14ac:dyDescent="0.2">
      <c r="B1140" s="5">
        <v>40585</v>
      </c>
      <c r="C1140" s="6" t="s">
        <v>5</v>
      </c>
    </row>
    <row r="1141" spans="2:3" x14ac:dyDescent="0.2">
      <c r="B1141" s="5">
        <v>40585</v>
      </c>
      <c r="C1141" s="6" t="s">
        <v>5</v>
      </c>
    </row>
    <row r="1142" spans="2:3" x14ac:dyDescent="0.2">
      <c r="B1142" s="5">
        <v>40585</v>
      </c>
      <c r="C1142" s="6" t="s">
        <v>5</v>
      </c>
    </row>
    <row r="1143" spans="2:3" x14ac:dyDescent="0.2">
      <c r="B1143" s="5">
        <v>40585</v>
      </c>
      <c r="C1143" s="6" t="s">
        <v>5</v>
      </c>
    </row>
    <row r="1144" spans="2:3" x14ac:dyDescent="0.2">
      <c r="B1144" s="5">
        <v>40585</v>
      </c>
      <c r="C1144" s="6" t="s">
        <v>5</v>
      </c>
    </row>
    <row r="1145" spans="2:3" x14ac:dyDescent="0.2">
      <c r="B1145" s="5">
        <v>40585</v>
      </c>
      <c r="C1145" s="6" t="s">
        <v>5</v>
      </c>
    </row>
    <row r="1146" spans="2:3" x14ac:dyDescent="0.2">
      <c r="B1146" s="5">
        <v>40585</v>
      </c>
      <c r="C1146" s="6" t="s">
        <v>5</v>
      </c>
    </row>
    <row r="1147" spans="2:3" x14ac:dyDescent="0.2">
      <c r="B1147" s="5">
        <v>40585</v>
      </c>
      <c r="C1147" s="6" t="s">
        <v>5</v>
      </c>
    </row>
    <row r="1148" spans="2:3" x14ac:dyDescent="0.2">
      <c r="B1148" s="5">
        <v>40585</v>
      </c>
      <c r="C1148" s="6" t="s">
        <v>5</v>
      </c>
    </row>
    <row r="1149" spans="2:3" x14ac:dyDescent="0.2">
      <c r="B1149" s="5">
        <v>40585</v>
      </c>
      <c r="C1149" s="6" t="s">
        <v>5</v>
      </c>
    </row>
    <row r="1150" spans="2:3" x14ac:dyDescent="0.2">
      <c r="B1150" s="5">
        <v>40585</v>
      </c>
      <c r="C1150" s="6" t="s">
        <v>5</v>
      </c>
    </row>
    <row r="1151" spans="2:3" x14ac:dyDescent="0.2">
      <c r="B1151" s="5">
        <v>40585</v>
      </c>
      <c r="C1151" s="6" t="s">
        <v>5</v>
      </c>
    </row>
    <row r="1152" spans="2:3" x14ac:dyDescent="0.2">
      <c r="B1152" s="5">
        <v>40585</v>
      </c>
      <c r="C1152" s="6" t="s">
        <v>5</v>
      </c>
    </row>
    <row r="1153" spans="2:3" x14ac:dyDescent="0.2">
      <c r="B1153" s="5">
        <v>40585</v>
      </c>
      <c r="C1153" s="6" t="s">
        <v>5</v>
      </c>
    </row>
    <row r="1154" spans="2:3" x14ac:dyDescent="0.2">
      <c r="B1154" s="5">
        <v>40585</v>
      </c>
      <c r="C1154" s="6" t="s">
        <v>5</v>
      </c>
    </row>
    <row r="1155" spans="2:3" x14ac:dyDescent="0.2">
      <c r="B1155" s="5">
        <v>40585</v>
      </c>
      <c r="C1155" s="6" t="s">
        <v>5</v>
      </c>
    </row>
    <row r="1156" spans="2:3" x14ac:dyDescent="0.2">
      <c r="B1156" s="5">
        <v>40585</v>
      </c>
      <c r="C1156" s="6" t="s">
        <v>5</v>
      </c>
    </row>
    <row r="1157" spans="2:3" x14ac:dyDescent="0.2">
      <c r="B1157" s="5">
        <v>40585</v>
      </c>
      <c r="C1157" s="6" t="s">
        <v>5</v>
      </c>
    </row>
    <row r="1158" spans="2:3" x14ac:dyDescent="0.2">
      <c r="B1158" s="5">
        <v>40585</v>
      </c>
      <c r="C1158" s="6" t="s">
        <v>5</v>
      </c>
    </row>
    <row r="1159" spans="2:3" x14ac:dyDescent="0.2">
      <c r="B1159" s="5">
        <v>40585</v>
      </c>
      <c r="C1159" s="6" t="s">
        <v>5</v>
      </c>
    </row>
    <row r="1160" spans="2:3" x14ac:dyDescent="0.2">
      <c r="B1160" s="5">
        <v>40585</v>
      </c>
      <c r="C1160" s="6" t="s">
        <v>5</v>
      </c>
    </row>
    <row r="1161" spans="2:3" x14ac:dyDescent="0.2">
      <c r="B1161" s="5">
        <v>40585</v>
      </c>
      <c r="C1161" s="6" t="s">
        <v>5</v>
      </c>
    </row>
    <row r="1162" spans="2:3" x14ac:dyDescent="0.2">
      <c r="B1162" s="5">
        <v>40585</v>
      </c>
      <c r="C1162" s="6" t="s">
        <v>5</v>
      </c>
    </row>
    <row r="1163" spans="2:3" x14ac:dyDescent="0.2">
      <c r="B1163" s="5">
        <v>40585</v>
      </c>
      <c r="C1163" s="6" t="s">
        <v>5</v>
      </c>
    </row>
    <row r="1164" spans="2:3" x14ac:dyDescent="0.2">
      <c r="B1164" s="5">
        <v>40585</v>
      </c>
      <c r="C1164" s="6" t="s">
        <v>5</v>
      </c>
    </row>
    <row r="1165" spans="2:3" x14ac:dyDescent="0.2">
      <c r="B1165" s="5">
        <v>40585</v>
      </c>
      <c r="C1165" s="6" t="s">
        <v>5</v>
      </c>
    </row>
    <row r="1166" spans="2:3" x14ac:dyDescent="0.2">
      <c r="B1166" s="5">
        <v>40585</v>
      </c>
      <c r="C1166" s="6" t="s">
        <v>5</v>
      </c>
    </row>
    <row r="1167" spans="2:3" x14ac:dyDescent="0.2">
      <c r="B1167" s="5">
        <v>40585</v>
      </c>
      <c r="C1167" s="6" t="s">
        <v>5</v>
      </c>
    </row>
    <row r="1168" spans="2:3" x14ac:dyDescent="0.2">
      <c r="B1168" s="5">
        <v>40585</v>
      </c>
      <c r="C1168" s="6" t="s">
        <v>5</v>
      </c>
    </row>
    <row r="1169" spans="2:3" x14ac:dyDescent="0.2">
      <c r="B1169" s="5">
        <v>40585</v>
      </c>
      <c r="C1169" s="6" t="s">
        <v>5</v>
      </c>
    </row>
    <row r="1170" spans="2:3" x14ac:dyDescent="0.2">
      <c r="B1170" s="5">
        <v>40585</v>
      </c>
      <c r="C1170" s="6" t="s">
        <v>5</v>
      </c>
    </row>
    <row r="1171" spans="2:3" x14ac:dyDescent="0.2">
      <c r="B1171" s="5">
        <v>40585</v>
      </c>
      <c r="C1171" s="6" t="s">
        <v>5</v>
      </c>
    </row>
    <row r="1172" spans="2:3" x14ac:dyDescent="0.2">
      <c r="B1172" s="5">
        <v>40585</v>
      </c>
      <c r="C1172" s="6" t="s">
        <v>5</v>
      </c>
    </row>
    <row r="1173" spans="2:3" x14ac:dyDescent="0.2">
      <c r="B1173" s="5">
        <v>40585</v>
      </c>
      <c r="C1173" s="6" t="s">
        <v>5</v>
      </c>
    </row>
    <row r="1174" spans="2:3" x14ac:dyDescent="0.2">
      <c r="B1174" s="5">
        <v>40585</v>
      </c>
      <c r="C1174" s="6" t="s">
        <v>5</v>
      </c>
    </row>
    <row r="1175" spans="2:3" x14ac:dyDescent="0.2">
      <c r="B1175" s="5">
        <v>40585</v>
      </c>
      <c r="C1175" s="6" t="s">
        <v>5</v>
      </c>
    </row>
    <row r="1176" spans="2:3" x14ac:dyDescent="0.2">
      <c r="B1176" s="5">
        <v>40585</v>
      </c>
      <c r="C1176" s="6" t="s">
        <v>5</v>
      </c>
    </row>
    <row r="1177" spans="2:3" x14ac:dyDescent="0.2">
      <c r="B1177" s="5">
        <v>40585</v>
      </c>
      <c r="C1177" s="6" t="s">
        <v>5</v>
      </c>
    </row>
    <row r="1178" spans="2:3" x14ac:dyDescent="0.2">
      <c r="B1178" s="5">
        <v>40585</v>
      </c>
      <c r="C1178" s="6" t="s">
        <v>5</v>
      </c>
    </row>
    <row r="1179" spans="2:3" x14ac:dyDescent="0.2">
      <c r="B1179" s="5">
        <v>40585</v>
      </c>
      <c r="C1179" s="6" t="s">
        <v>5</v>
      </c>
    </row>
    <row r="1180" spans="2:3" x14ac:dyDescent="0.2">
      <c r="B1180" s="5">
        <v>40586</v>
      </c>
      <c r="C1180" s="6" t="s">
        <v>36</v>
      </c>
    </row>
    <row r="1181" spans="2:3" x14ac:dyDescent="0.2">
      <c r="B1181" s="5">
        <v>40586</v>
      </c>
      <c r="C1181" s="6" t="s">
        <v>36</v>
      </c>
    </row>
    <row r="1182" spans="2:3" x14ac:dyDescent="0.2">
      <c r="B1182" s="5">
        <v>40586</v>
      </c>
      <c r="C1182" s="6" t="s">
        <v>36</v>
      </c>
    </row>
    <row r="1183" spans="2:3" x14ac:dyDescent="0.2">
      <c r="B1183" s="5">
        <v>40586</v>
      </c>
      <c r="C1183" s="6" t="s">
        <v>18</v>
      </c>
    </row>
    <row r="1184" spans="2:3" x14ac:dyDescent="0.2">
      <c r="B1184" s="5">
        <v>40586</v>
      </c>
      <c r="C1184" s="6" t="s">
        <v>18</v>
      </c>
    </row>
    <row r="1185" spans="2:3" x14ac:dyDescent="0.2">
      <c r="B1185" s="5">
        <v>40586</v>
      </c>
      <c r="C1185" s="6" t="s">
        <v>46</v>
      </c>
    </row>
    <row r="1186" spans="2:3" x14ac:dyDescent="0.2">
      <c r="B1186" s="5">
        <v>40586</v>
      </c>
      <c r="C1186" s="6" t="s">
        <v>38</v>
      </c>
    </row>
    <row r="1187" spans="2:3" x14ac:dyDescent="0.2">
      <c r="B1187" s="5">
        <v>40586</v>
      </c>
      <c r="C1187" s="6" t="s">
        <v>29</v>
      </c>
    </row>
    <row r="1188" spans="2:3" x14ac:dyDescent="0.2">
      <c r="B1188" s="5">
        <v>40586</v>
      </c>
      <c r="C1188" s="6" t="s">
        <v>45</v>
      </c>
    </row>
    <row r="1189" spans="2:3" x14ac:dyDescent="0.2">
      <c r="B1189" s="5">
        <v>40586</v>
      </c>
      <c r="C1189" s="6" t="s">
        <v>21</v>
      </c>
    </row>
    <row r="1190" spans="2:3" x14ac:dyDescent="0.2">
      <c r="B1190" s="5">
        <v>40586</v>
      </c>
      <c r="C1190" s="6" t="s">
        <v>21</v>
      </c>
    </row>
    <row r="1191" spans="2:3" x14ac:dyDescent="0.2">
      <c r="B1191" s="5">
        <v>40586</v>
      </c>
      <c r="C1191" s="6" t="s">
        <v>21</v>
      </c>
    </row>
    <row r="1192" spans="2:3" x14ac:dyDescent="0.2">
      <c r="B1192" s="5">
        <v>40586</v>
      </c>
      <c r="C1192" s="6" t="s">
        <v>22</v>
      </c>
    </row>
    <row r="1193" spans="2:3" x14ac:dyDescent="0.2">
      <c r="B1193" s="5">
        <v>40586</v>
      </c>
      <c r="C1193" s="6" t="s">
        <v>5</v>
      </c>
    </row>
    <row r="1194" spans="2:3" x14ac:dyDescent="0.2">
      <c r="B1194" s="5">
        <v>40586</v>
      </c>
      <c r="C1194" s="6" t="s">
        <v>5</v>
      </c>
    </row>
    <row r="1195" spans="2:3" x14ac:dyDescent="0.2">
      <c r="B1195" s="5">
        <v>40586</v>
      </c>
      <c r="C1195" s="6" t="s">
        <v>4</v>
      </c>
    </row>
    <row r="1196" spans="2:3" x14ac:dyDescent="0.2">
      <c r="B1196" s="5">
        <v>40588</v>
      </c>
      <c r="C1196" s="6" t="s">
        <v>1</v>
      </c>
    </row>
    <row r="1197" spans="2:3" x14ac:dyDescent="0.2">
      <c r="B1197" s="5">
        <v>40588</v>
      </c>
      <c r="C1197" s="6" t="s">
        <v>5</v>
      </c>
    </row>
    <row r="1198" spans="2:3" x14ac:dyDescent="0.2">
      <c r="B1198" s="5">
        <v>40589</v>
      </c>
      <c r="C1198" s="6" t="s">
        <v>1</v>
      </c>
    </row>
    <row r="1199" spans="2:3" x14ac:dyDescent="0.2">
      <c r="B1199" s="5">
        <v>40589</v>
      </c>
      <c r="C1199" s="6" t="s">
        <v>1</v>
      </c>
    </row>
    <row r="1200" spans="2:3" x14ac:dyDescent="0.2">
      <c r="B1200" s="5">
        <v>40589</v>
      </c>
      <c r="C1200" s="6" t="s">
        <v>1</v>
      </c>
    </row>
    <row r="1201" spans="2:3" x14ac:dyDescent="0.2">
      <c r="B1201" s="5">
        <v>40589</v>
      </c>
      <c r="C1201" s="6" t="s">
        <v>1</v>
      </c>
    </row>
    <row r="1202" spans="2:3" x14ac:dyDescent="0.2">
      <c r="B1202" s="5">
        <v>40589</v>
      </c>
      <c r="C1202" s="6" t="s">
        <v>1</v>
      </c>
    </row>
    <row r="1203" spans="2:3" x14ac:dyDescent="0.2">
      <c r="B1203" s="5">
        <v>40589</v>
      </c>
      <c r="C1203" s="6" t="s">
        <v>5</v>
      </c>
    </row>
    <row r="1204" spans="2:3" x14ac:dyDescent="0.2">
      <c r="B1204" s="5">
        <v>40589</v>
      </c>
      <c r="C1204" s="6" t="s">
        <v>5</v>
      </c>
    </row>
    <row r="1205" spans="2:3" x14ac:dyDescent="0.2">
      <c r="B1205" s="5">
        <v>40589</v>
      </c>
      <c r="C1205" s="6" t="s">
        <v>5</v>
      </c>
    </row>
    <row r="1206" spans="2:3" x14ac:dyDescent="0.2">
      <c r="B1206" s="5">
        <v>40590</v>
      </c>
      <c r="C1206" s="6" t="s">
        <v>1</v>
      </c>
    </row>
    <row r="1207" spans="2:3" x14ac:dyDescent="0.2">
      <c r="B1207" s="5">
        <v>40590</v>
      </c>
      <c r="C1207" s="6" t="s">
        <v>5</v>
      </c>
    </row>
    <row r="1208" spans="2:3" x14ac:dyDescent="0.2">
      <c r="B1208" s="5">
        <v>40590</v>
      </c>
      <c r="C1208" s="6" t="s">
        <v>5</v>
      </c>
    </row>
    <row r="1209" spans="2:3" x14ac:dyDescent="0.2">
      <c r="B1209" s="5">
        <v>40590</v>
      </c>
      <c r="C1209" s="6" t="s">
        <v>5</v>
      </c>
    </row>
    <row r="1210" spans="2:3" x14ac:dyDescent="0.2">
      <c r="B1210" s="5">
        <v>40590</v>
      </c>
      <c r="C1210" s="6" t="s">
        <v>5</v>
      </c>
    </row>
    <row r="1211" spans="2:3" x14ac:dyDescent="0.2">
      <c r="B1211" s="5">
        <v>40590</v>
      </c>
      <c r="C1211" s="6" t="s">
        <v>5</v>
      </c>
    </row>
    <row r="1212" spans="2:3" x14ac:dyDescent="0.2">
      <c r="B1212" s="5">
        <v>40590</v>
      </c>
      <c r="C1212" s="6" t="s">
        <v>5</v>
      </c>
    </row>
    <row r="1213" spans="2:3" x14ac:dyDescent="0.2">
      <c r="B1213" s="5">
        <v>40596</v>
      </c>
      <c r="C1213" s="6" t="s">
        <v>38</v>
      </c>
    </row>
    <row r="1214" spans="2:3" x14ac:dyDescent="0.2">
      <c r="B1214" s="5">
        <v>40596</v>
      </c>
      <c r="C1214" s="6" t="s">
        <v>45</v>
      </c>
    </row>
    <row r="1215" spans="2:3" x14ac:dyDescent="0.2">
      <c r="B1215" s="5">
        <v>40596</v>
      </c>
      <c r="C1215" s="6" t="s">
        <v>45</v>
      </c>
    </row>
    <row r="1216" spans="2:3" x14ac:dyDescent="0.2">
      <c r="B1216" s="5">
        <v>40596</v>
      </c>
      <c r="C1216" s="6" t="s">
        <v>45</v>
      </c>
    </row>
    <row r="1217" spans="2:3" x14ac:dyDescent="0.2">
      <c r="B1217" s="5">
        <v>40596</v>
      </c>
      <c r="C1217" s="6" t="s">
        <v>45</v>
      </c>
    </row>
    <row r="1218" spans="2:3" x14ac:dyDescent="0.2">
      <c r="B1218" s="5">
        <v>40596</v>
      </c>
      <c r="C1218" s="6" t="s">
        <v>21</v>
      </c>
    </row>
    <row r="1219" spans="2:3" x14ac:dyDescent="0.2">
      <c r="B1219" s="5">
        <v>40596</v>
      </c>
      <c r="C1219" s="6" t="s">
        <v>4</v>
      </c>
    </row>
    <row r="1220" spans="2:3" x14ac:dyDescent="0.2">
      <c r="B1220" s="5">
        <v>40597</v>
      </c>
      <c r="C1220" s="6" t="s">
        <v>6</v>
      </c>
    </row>
    <row r="1221" spans="2:3" x14ac:dyDescent="0.2">
      <c r="B1221" s="5">
        <v>40603</v>
      </c>
      <c r="C1221" s="6" t="s">
        <v>5</v>
      </c>
    </row>
    <row r="1222" spans="2:3" x14ac:dyDescent="0.2">
      <c r="B1222" s="5">
        <v>40606</v>
      </c>
      <c r="C1222" s="6" t="s">
        <v>1</v>
      </c>
    </row>
    <row r="1223" spans="2:3" x14ac:dyDescent="0.2">
      <c r="B1223" s="5">
        <v>40609</v>
      </c>
      <c r="C1223" s="6" t="s">
        <v>33</v>
      </c>
    </row>
    <row r="1224" spans="2:3" x14ac:dyDescent="0.2">
      <c r="B1224" s="5">
        <v>40610</v>
      </c>
      <c r="C1224" s="6" t="s">
        <v>36</v>
      </c>
    </row>
  </sheetData>
  <pageMargins left="0.7" right="0.7" top="0.75" bottom="0.75" header="0.3" footer="0.3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4"/>
  <sheetViews>
    <sheetView workbookViewId="0">
      <selection activeCell="G18" sqref="G18"/>
    </sheetView>
  </sheetViews>
  <sheetFormatPr defaultRowHeight="14.25" x14ac:dyDescent="0.2"/>
  <sheetData>
    <row r="2" spans="2:3" ht="15" x14ac:dyDescent="0.25">
      <c r="B2" s="3" t="s">
        <v>84</v>
      </c>
    </row>
    <row r="3" spans="2:3" x14ac:dyDescent="0.2">
      <c r="B3" t="s">
        <v>85</v>
      </c>
      <c r="C3" t="s">
        <v>86</v>
      </c>
    </row>
    <row r="4" spans="2:3" x14ac:dyDescent="0.2">
      <c r="B4" s="2">
        <f ca="1">TODAY()</f>
        <v>40611</v>
      </c>
      <c r="C4" t="str">
        <f ca="1">TEXT(Table6[DDate],"YYYY")</f>
        <v>2011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PHA</vt:lpstr>
      <vt:lpstr>PT</vt:lpstr>
      <vt:lpstr>Aux</vt:lpstr>
      <vt:lpstr>PHA!Birthday</vt:lpstr>
      <vt:lpstr>PHA!Name</vt:lpstr>
    </vt:vector>
  </TitlesOfParts>
  <Company>United States Army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Christopher Kirtlink</dc:creator>
  <cp:lastModifiedBy>seidenh7</cp:lastModifiedBy>
  <cp:lastPrinted>2010-12-14T16:33:57Z</cp:lastPrinted>
  <dcterms:created xsi:type="dcterms:W3CDTF">2010-11-02T17:29:51Z</dcterms:created>
  <dcterms:modified xsi:type="dcterms:W3CDTF">2011-03-09T20:12:49Z</dcterms:modified>
</cp:coreProperties>
</file>