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150" windowWidth="15195" windowHeight="8640" activeTab="3"/>
  </bookViews>
  <sheets>
    <sheet name="TS_Miller" sheetId="53" r:id="rId1"/>
    <sheet name="TS_Smith" sheetId="59" r:id="rId2"/>
    <sheet name="TS_Brown" sheetId="60" r:id="rId3"/>
    <sheet name="Summary" sheetId="61" r:id="rId4"/>
    <sheet name="Aux" sheetId="58" r:id="rId5"/>
  </sheets>
  <functionGroups builtInGroupCount="17"/>
  <definedNames>
    <definedName name="LoK">{"b";"c";"d";"f";"g";"h";"k";"m";"n";"p";"r";"s";"t";"v"}</definedName>
    <definedName name="UpK">{"B";"D";"F";"G";"H";"J";"K";"L";"M";"N";"P";"R";"S";"T";"V";"W"}</definedName>
    <definedName name="vowel">{"a";"e";"o";"i";"u"}</definedName>
  </definedNames>
  <calcPr calcId="145621" refMode="R1C1"/>
</workbook>
</file>

<file path=xl/calcChain.xml><?xml version="1.0" encoding="utf-8"?>
<calcChain xmlns="http://schemas.openxmlformats.org/spreadsheetml/2006/main">
  <c r="I59" i="60" l="1"/>
  <c r="H59" i="60"/>
  <c r="G59" i="60"/>
  <c r="F59" i="60"/>
  <c r="E59" i="60"/>
  <c r="D59" i="60"/>
  <c r="C59" i="60"/>
  <c r="B59" i="60"/>
  <c r="I58" i="60"/>
  <c r="H58" i="60"/>
  <c r="G58" i="60"/>
  <c r="F58" i="60"/>
  <c r="E58" i="60"/>
  <c r="D58" i="60"/>
  <c r="C58" i="60"/>
  <c r="B58" i="60"/>
  <c r="I57" i="60"/>
  <c r="H57" i="60"/>
  <c r="G57" i="60"/>
  <c r="F57" i="60"/>
  <c r="E57" i="60"/>
  <c r="D57" i="60"/>
  <c r="C57" i="60"/>
  <c r="B57" i="60"/>
  <c r="I56" i="60"/>
  <c r="H56" i="60"/>
  <c r="G56" i="60"/>
  <c r="F56" i="60"/>
  <c r="E56" i="60"/>
  <c r="D56" i="60"/>
  <c r="C56" i="60"/>
  <c r="B56" i="60"/>
  <c r="I55" i="60"/>
  <c r="H55" i="60"/>
  <c r="G55" i="60"/>
  <c r="F55" i="60"/>
  <c r="E55" i="60"/>
  <c r="D55" i="60"/>
  <c r="C55" i="60"/>
  <c r="B55" i="60"/>
  <c r="I54" i="60"/>
  <c r="H54" i="60"/>
  <c r="G54" i="60"/>
  <c r="F54" i="60"/>
  <c r="E54" i="60"/>
  <c r="D54" i="60"/>
  <c r="C54" i="60"/>
  <c r="B54" i="60"/>
  <c r="I53" i="60"/>
  <c r="H53" i="60"/>
  <c r="G53" i="60"/>
  <c r="F53" i="60"/>
  <c r="E53" i="60"/>
  <c r="D53" i="60"/>
  <c r="C53" i="60"/>
  <c r="B53" i="60"/>
  <c r="I52" i="60"/>
  <c r="H52" i="60"/>
  <c r="G52" i="60"/>
  <c r="F52" i="60"/>
  <c r="E52" i="60"/>
  <c r="D52" i="60"/>
  <c r="C52" i="60"/>
  <c r="B52" i="60"/>
  <c r="H47" i="60"/>
  <c r="G47" i="60"/>
  <c r="F47" i="60"/>
  <c r="E47" i="60"/>
  <c r="D47" i="60"/>
  <c r="C47" i="60"/>
  <c r="B47" i="60"/>
  <c r="H46" i="60"/>
  <c r="G46" i="60"/>
  <c r="F46" i="60"/>
  <c r="E46" i="60"/>
  <c r="D46" i="60"/>
  <c r="C46" i="60"/>
  <c r="B46" i="60"/>
  <c r="H45" i="60"/>
  <c r="G45" i="60"/>
  <c r="F45" i="60"/>
  <c r="E45" i="60"/>
  <c r="D45" i="60"/>
  <c r="C45" i="60"/>
  <c r="B45" i="60"/>
  <c r="H44" i="60"/>
  <c r="G44" i="60"/>
  <c r="F44" i="60"/>
  <c r="E44" i="60"/>
  <c r="D44" i="60"/>
  <c r="C44" i="60"/>
  <c r="B44" i="60"/>
  <c r="H43" i="60"/>
  <c r="G43" i="60"/>
  <c r="F43" i="60"/>
  <c r="E43" i="60"/>
  <c r="D43" i="60"/>
  <c r="C43" i="60"/>
  <c r="B43" i="60"/>
  <c r="H42" i="60"/>
  <c r="G42" i="60"/>
  <c r="F42" i="60"/>
  <c r="E42" i="60"/>
  <c r="D42" i="60"/>
  <c r="C42" i="60"/>
  <c r="B42" i="60"/>
  <c r="H41" i="60"/>
  <c r="G41" i="60"/>
  <c r="F41" i="60"/>
  <c r="E41" i="60"/>
  <c r="D41" i="60"/>
  <c r="C41" i="60"/>
  <c r="B41" i="60"/>
  <c r="H40" i="60"/>
  <c r="G40" i="60"/>
  <c r="F40" i="60"/>
  <c r="E40" i="60"/>
  <c r="D40" i="60"/>
  <c r="C40" i="60"/>
  <c r="B40" i="60"/>
  <c r="I59" i="59"/>
  <c r="H59" i="59"/>
  <c r="G59" i="59"/>
  <c r="F59" i="59"/>
  <c r="E59" i="59"/>
  <c r="D59" i="59"/>
  <c r="C59" i="59"/>
  <c r="B59" i="59"/>
  <c r="I58" i="59"/>
  <c r="H58" i="59"/>
  <c r="G58" i="59"/>
  <c r="F58" i="59"/>
  <c r="E58" i="59"/>
  <c r="D58" i="59"/>
  <c r="C58" i="59"/>
  <c r="B58" i="59"/>
  <c r="I57" i="59"/>
  <c r="H57" i="59"/>
  <c r="G57" i="59"/>
  <c r="F57" i="59"/>
  <c r="E57" i="59"/>
  <c r="D57" i="59"/>
  <c r="C57" i="59"/>
  <c r="B57" i="59"/>
  <c r="I56" i="59"/>
  <c r="H56" i="59"/>
  <c r="G56" i="59"/>
  <c r="F56" i="59"/>
  <c r="E56" i="59"/>
  <c r="D56" i="59"/>
  <c r="C56" i="59"/>
  <c r="B56" i="59"/>
  <c r="I55" i="59"/>
  <c r="H55" i="59"/>
  <c r="G55" i="59"/>
  <c r="F55" i="59"/>
  <c r="E55" i="59"/>
  <c r="D55" i="59"/>
  <c r="C55" i="59"/>
  <c r="B55" i="59"/>
  <c r="I54" i="59"/>
  <c r="H54" i="59"/>
  <c r="G54" i="59"/>
  <c r="F54" i="59"/>
  <c r="E54" i="59"/>
  <c r="D54" i="59"/>
  <c r="C54" i="59"/>
  <c r="B54" i="59"/>
  <c r="I53" i="59"/>
  <c r="H53" i="59"/>
  <c r="G53" i="59"/>
  <c r="F53" i="59"/>
  <c r="E53" i="59"/>
  <c r="D53" i="59"/>
  <c r="C53" i="59"/>
  <c r="B53" i="59"/>
  <c r="I52" i="59"/>
  <c r="H52" i="59"/>
  <c r="G52" i="59"/>
  <c r="F52" i="59"/>
  <c r="E52" i="59"/>
  <c r="D52" i="59"/>
  <c r="C52" i="59"/>
  <c r="B52" i="59"/>
  <c r="H47" i="59"/>
  <c r="G47" i="59"/>
  <c r="F47" i="59"/>
  <c r="E47" i="59"/>
  <c r="D47" i="59"/>
  <c r="C47" i="59"/>
  <c r="B47" i="59"/>
  <c r="H46" i="59"/>
  <c r="G46" i="59"/>
  <c r="F46" i="59"/>
  <c r="E46" i="59"/>
  <c r="D46" i="59"/>
  <c r="C46" i="59"/>
  <c r="B46" i="59"/>
  <c r="H45" i="59"/>
  <c r="G45" i="59"/>
  <c r="F45" i="59"/>
  <c r="E45" i="59"/>
  <c r="D45" i="59"/>
  <c r="C45" i="59"/>
  <c r="B45" i="59"/>
  <c r="H44" i="59"/>
  <c r="G44" i="59"/>
  <c r="F44" i="59"/>
  <c r="E44" i="59"/>
  <c r="D44" i="59"/>
  <c r="C44" i="59"/>
  <c r="B44" i="59"/>
  <c r="H43" i="59"/>
  <c r="G43" i="59"/>
  <c r="F43" i="59"/>
  <c r="E43" i="59"/>
  <c r="D43" i="59"/>
  <c r="C43" i="59"/>
  <c r="B43" i="59"/>
  <c r="H42" i="59"/>
  <c r="G42" i="59"/>
  <c r="F42" i="59"/>
  <c r="E42" i="59"/>
  <c r="D42" i="59"/>
  <c r="C42" i="59"/>
  <c r="B42" i="59"/>
  <c r="H41" i="59"/>
  <c r="G41" i="59"/>
  <c r="F41" i="59"/>
  <c r="E41" i="59"/>
  <c r="D41" i="59"/>
  <c r="C41" i="59"/>
  <c r="B41" i="59"/>
  <c r="H40" i="59"/>
  <c r="G40" i="59"/>
  <c r="F40" i="59"/>
  <c r="E40" i="59"/>
  <c r="D40" i="59"/>
  <c r="C40" i="59"/>
  <c r="B40" i="59"/>
  <c r="I52" i="53"/>
  <c r="I53" i="53"/>
  <c r="I54" i="53"/>
  <c r="I55" i="53"/>
  <c r="I56" i="53"/>
  <c r="I57" i="53"/>
  <c r="I58" i="53"/>
  <c r="I59" i="53"/>
  <c r="H52" i="53"/>
  <c r="H53" i="53"/>
  <c r="H54" i="53"/>
  <c r="H55" i="53"/>
  <c r="H56" i="53"/>
  <c r="H57" i="53"/>
  <c r="H58" i="53"/>
  <c r="H59" i="53"/>
  <c r="G52" i="53"/>
  <c r="G53" i="53"/>
  <c r="G54" i="53"/>
  <c r="G55" i="53"/>
  <c r="G56" i="53"/>
  <c r="G57" i="53"/>
  <c r="G58" i="53"/>
  <c r="G59" i="53"/>
  <c r="F52" i="53"/>
  <c r="F53" i="53"/>
  <c r="F54" i="53"/>
  <c r="F55" i="53"/>
  <c r="F56" i="53"/>
  <c r="F57" i="53"/>
  <c r="F58" i="53"/>
  <c r="F59" i="53"/>
  <c r="E52" i="53"/>
  <c r="E53" i="53"/>
  <c r="E54" i="53"/>
  <c r="E55" i="53"/>
  <c r="E56" i="53"/>
  <c r="E57" i="53"/>
  <c r="E58" i="53"/>
  <c r="E59" i="53"/>
  <c r="D52" i="53"/>
  <c r="D53" i="53"/>
  <c r="D54" i="53"/>
  <c r="D55" i="53"/>
  <c r="D56" i="53"/>
  <c r="D57" i="53"/>
  <c r="D58" i="53"/>
  <c r="D59" i="53"/>
  <c r="C52" i="53"/>
  <c r="C53" i="53"/>
  <c r="C54" i="53"/>
  <c r="C55" i="53"/>
  <c r="C56" i="53"/>
  <c r="C57" i="53"/>
  <c r="C58" i="53"/>
  <c r="C59" i="53"/>
  <c r="B52" i="53"/>
  <c r="B53" i="53"/>
  <c r="B54" i="53"/>
  <c r="B55" i="53"/>
  <c r="B56" i="53"/>
  <c r="B57" i="53"/>
  <c r="B58" i="53"/>
  <c r="B59" i="53"/>
  <c r="H40" i="53"/>
  <c r="H41" i="53"/>
  <c r="H42" i="53"/>
  <c r="H43" i="53"/>
  <c r="H44" i="53"/>
  <c r="H45" i="53"/>
  <c r="H46" i="53"/>
  <c r="H47" i="53"/>
  <c r="G40" i="53"/>
  <c r="G41" i="53"/>
  <c r="G42" i="53"/>
  <c r="G43" i="53"/>
  <c r="G44" i="53"/>
  <c r="G45" i="53"/>
  <c r="G46" i="53"/>
  <c r="G47" i="53"/>
  <c r="F40" i="53"/>
  <c r="F41" i="53"/>
  <c r="F42" i="53"/>
  <c r="F43" i="53"/>
  <c r="F44" i="53"/>
  <c r="F45" i="53"/>
  <c r="F46" i="53"/>
  <c r="F47" i="53"/>
  <c r="E40" i="53"/>
  <c r="E41" i="53"/>
  <c r="E42" i="53"/>
  <c r="E43" i="53"/>
  <c r="E44" i="53"/>
  <c r="E45" i="53"/>
  <c r="E46" i="53"/>
  <c r="E47" i="53"/>
  <c r="D40" i="53"/>
  <c r="D41" i="53"/>
  <c r="D42" i="53"/>
  <c r="D43" i="53"/>
  <c r="D44" i="53"/>
  <c r="D45" i="53"/>
  <c r="D46" i="53"/>
  <c r="D47" i="53"/>
  <c r="C40" i="53"/>
  <c r="C41" i="53"/>
  <c r="C42" i="53"/>
  <c r="C43" i="53"/>
  <c r="C44" i="53"/>
  <c r="C45" i="53"/>
  <c r="C46" i="53"/>
  <c r="C47" i="53"/>
  <c r="B40" i="53"/>
  <c r="B41" i="53"/>
  <c r="B42" i="53"/>
  <c r="B43" i="53"/>
  <c r="B44" i="53"/>
  <c r="B45" i="53"/>
  <c r="B46" i="53"/>
  <c r="B47" i="53"/>
  <c r="H60" i="59" l="1"/>
  <c r="H60" i="60"/>
  <c r="F36" i="60"/>
  <c r="F48" i="60"/>
  <c r="G11" i="60"/>
  <c r="F24" i="60"/>
  <c r="H36" i="60"/>
  <c r="F36" i="59"/>
  <c r="F48" i="59"/>
  <c r="G11" i="59"/>
  <c r="F24" i="59"/>
  <c r="H36" i="59"/>
  <c r="F36" i="53"/>
  <c r="H60" i="53" l="1"/>
  <c r="F48" i="53"/>
  <c r="F24" i="53"/>
  <c r="G11" i="53"/>
  <c r="H36" i="53"/>
</calcChain>
</file>

<file path=xl/sharedStrings.xml><?xml version="1.0" encoding="utf-8"?>
<sst xmlns="http://schemas.openxmlformats.org/spreadsheetml/2006/main" count="794" uniqueCount="146">
  <si>
    <t>Status</t>
  </si>
  <si>
    <t>Severity</t>
  </si>
  <si>
    <t>Remarks</t>
  </si>
  <si>
    <t>Total</t>
  </si>
  <si>
    <t>Completed</t>
  </si>
  <si>
    <t>In Progress</t>
  </si>
  <si>
    <t>Not Started</t>
  </si>
  <si>
    <t>On Hold</t>
  </si>
  <si>
    <t>Open</t>
  </si>
  <si>
    <t>Name1</t>
  </si>
  <si>
    <t>Name2</t>
  </si>
  <si>
    <t>Name3</t>
  </si>
  <si>
    <t>Name4</t>
  </si>
  <si>
    <t>Name5</t>
  </si>
  <si>
    <t>App1</t>
  </si>
  <si>
    <t>App2</t>
  </si>
  <si>
    <t>App3</t>
  </si>
  <si>
    <t>App4</t>
  </si>
  <si>
    <t>App5</t>
  </si>
  <si>
    <t>App6</t>
  </si>
  <si>
    <t>App7</t>
  </si>
  <si>
    <t>App8</t>
  </si>
  <si>
    <t>WG1</t>
  </si>
  <si>
    <t>WG2</t>
  </si>
  <si>
    <t>WG3</t>
  </si>
  <si>
    <t>WG4</t>
  </si>
  <si>
    <t>WG5</t>
  </si>
  <si>
    <t>WG6</t>
  </si>
  <si>
    <t>WG7</t>
  </si>
  <si>
    <t>WG8</t>
  </si>
  <si>
    <t>WG9</t>
  </si>
  <si>
    <t>Task1</t>
  </si>
  <si>
    <t>Task2</t>
  </si>
  <si>
    <t>Task3</t>
  </si>
  <si>
    <t>Task4</t>
  </si>
  <si>
    <t>Task5</t>
  </si>
  <si>
    <t>Apps</t>
  </si>
  <si>
    <t>S_1</t>
  </si>
  <si>
    <t>S_2</t>
  </si>
  <si>
    <t>S_3</t>
  </si>
  <si>
    <t>Sev</t>
  </si>
  <si>
    <t>WG</t>
  </si>
  <si>
    <t>NName</t>
  </si>
  <si>
    <t>Resolved</t>
  </si>
  <si>
    <t>Closed</t>
  </si>
  <si>
    <t>DT_Date</t>
  </si>
  <si>
    <t>Act_Date</t>
  </si>
  <si>
    <t>TAE_Date</t>
  </si>
  <si>
    <t>WE_Hrs</t>
  </si>
  <si>
    <t>I_Date</t>
  </si>
  <si>
    <t>Group</t>
  </si>
  <si>
    <t>App</t>
  </si>
  <si>
    <t>CRI_Date</t>
  </si>
  <si>
    <t>Desc</t>
  </si>
  <si>
    <t>C_Date</t>
  </si>
  <si>
    <t>R_Date</t>
  </si>
  <si>
    <t>MN_T</t>
  </si>
  <si>
    <t>Sev_1</t>
  </si>
  <si>
    <t>Sev_2</t>
  </si>
  <si>
    <t>Sev_3</t>
  </si>
  <si>
    <t>Sev_4</t>
  </si>
  <si>
    <t>SME</t>
  </si>
  <si>
    <t>Change</t>
  </si>
  <si>
    <t>RFS</t>
  </si>
  <si>
    <t>Incident</t>
  </si>
  <si>
    <t>Defect</t>
  </si>
  <si>
    <t>Hold</t>
  </si>
  <si>
    <t>Restored</t>
  </si>
  <si>
    <t>Miller</t>
  </si>
  <si>
    <t>Brown</t>
  </si>
  <si>
    <t>Smith</t>
  </si>
  <si>
    <t>Bibor</t>
  </si>
  <si>
    <t>Vedit</t>
  </si>
  <si>
    <t>Wosic</t>
  </si>
  <si>
    <t>Fisos</t>
  </si>
  <si>
    <t>Momut</t>
  </si>
  <si>
    <t>Kotak</t>
  </si>
  <si>
    <t>Vogoc</t>
  </si>
  <si>
    <t>Hegot</t>
  </si>
  <si>
    <t>Hubok</t>
  </si>
  <si>
    <t>Wacap</t>
  </si>
  <si>
    <t>Dakem</t>
  </si>
  <si>
    <t>Bufos</t>
  </si>
  <si>
    <t>Jofap</t>
  </si>
  <si>
    <t>Pekep</t>
  </si>
  <si>
    <t>Sefap</t>
  </si>
  <si>
    <t>Muhog</t>
  </si>
  <si>
    <t>Rupet</t>
  </si>
  <si>
    <t>Likeg</t>
  </si>
  <si>
    <t>Rofog</t>
  </si>
  <si>
    <t>Bibof</t>
  </si>
  <si>
    <t>Loceh</t>
  </si>
  <si>
    <t>Sakug</t>
  </si>
  <si>
    <t>Maked</t>
  </si>
  <si>
    <t>Kufuc</t>
  </si>
  <si>
    <t>Katek</t>
  </si>
  <si>
    <t>Hunit</t>
  </si>
  <si>
    <t>Bemep</t>
  </si>
  <si>
    <t>Pitoh</t>
  </si>
  <si>
    <t>Fafot</t>
  </si>
  <si>
    <t>Lasom</t>
  </si>
  <si>
    <t>Fikog</t>
  </si>
  <si>
    <t>Meres</t>
  </si>
  <si>
    <t>Petom</t>
  </si>
  <si>
    <t>Bocur</t>
  </si>
  <si>
    <t>Fenom</t>
  </si>
  <si>
    <t>Luhog</t>
  </si>
  <si>
    <t>Segek</t>
  </si>
  <si>
    <t>Vabem</t>
  </si>
  <si>
    <t>Higef</t>
  </si>
  <si>
    <t>Ginut</t>
  </si>
  <si>
    <t>Lugaf</t>
  </si>
  <si>
    <t>Ronin</t>
  </si>
  <si>
    <t>Fugid</t>
  </si>
  <si>
    <t>Bekot</t>
  </si>
  <si>
    <t>Vogef</t>
  </si>
  <si>
    <t>Pehef</t>
  </si>
  <si>
    <t>Lepef</t>
  </si>
  <si>
    <t>Vusuh</t>
  </si>
  <si>
    <t>Fupeh</t>
  </si>
  <si>
    <t>Wirig</t>
  </si>
  <si>
    <t>Tefad</t>
  </si>
  <si>
    <t>Gemuc</t>
  </si>
  <si>
    <t>Fapoc</t>
  </si>
  <si>
    <t>Mecet</t>
  </si>
  <si>
    <t>Heran</t>
  </si>
  <si>
    <t>Tafih</t>
  </si>
  <si>
    <t>Pebim</t>
  </si>
  <si>
    <t>Gadab</t>
  </si>
  <si>
    <t>Nocin</t>
  </si>
  <si>
    <t>Satuc</t>
  </si>
  <si>
    <t>Hasar</t>
  </si>
  <si>
    <t>Gisuk</t>
  </si>
  <si>
    <t>Pipek</t>
  </si>
  <si>
    <t>Kubof</t>
  </si>
  <si>
    <t>Mekin</t>
  </si>
  <si>
    <t>Heceh</t>
  </si>
  <si>
    <t>Bisom</t>
  </si>
  <si>
    <t>Wabuh</t>
  </si>
  <si>
    <t>Vator</t>
  </si>
  <si>
    <t>Vatig</t>
  </si>
  <si>
    <t>Lapab</t>
  </si>
  <si>
    <t>Memeh</t>
  </si>
  <si>
    <t>Dapik</t>
  </si>
  <si>
    <t>Juher</t>
  </si>
  <si>
    <t>Titud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</si>
</sst>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h]:mm"/>
    <numFmt numFmtId="166" formatCode="[hh]:mm"/>
  </numFmts>
  <fonts count="4" x14ac:knownFonts="1">
    <font>
      <sz val="10"/>
      <name val="Arial"/>
    </font>
    <font>
      <sz val="8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0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1"/>
  </cellXfs>
  <cellStyles count="2">
    <cellStyle name="Explanatory Text" xfId="1" builtinId="53"/>
    <cellStyle name="Normal" xfId="0" builtinId="0"/>
  </cellStyles>
  <dxfs count="272">
    <dxf>
      <numFmt numFmtId="164" formatCode="mm/dd/yy;@"/>
    </dxf>
    <dxf>
      <numFmt numFmtId="166" formatCode="[hh]:mm"/>
    </dxf>
    <dxf>
      <numFmt numFmtId="164" formatCode="mm/dd/yy;@"/>
    </dxf>
    <dxf>
      <numFmt numFmtId="0" formatCode="General"/>
    </dxf>
    <dxf>
      <numFmt numFmtId="0" formatCode="General"/>
    </dxf>
    <dxf>
      <numFmt numFmtId="0" formatCode="General"/>
    </dxf>
    <dxf>
      <numFmt numFmtId="166" formatCode="[hh]:mm"/>
    </dxf>
    <dxf>
      <numFmt numFmtId="0" formatCode="General"/>
    </dxf>
    <dxf>
      <numFmt numFmtId="0" formatCode="General"/>
    </dxf>
    <dxf>
      <numFmt numFmtId="164" formatCode="mm/dd/yy;@"/>
    </dxf>
    <dxf>
      <numFmt numFmtId="0" formatCode="General"/>
    </dxf>
    <dxf>
      <numFmt numFmtId="0" formatCode="General"/>
    </dxf>
    <dxf>
      <numFmt numFmtId="166" formatCode="[hh]:mm"/>
    </dxf>
    <dxf>
      <numFmt numFmtId="0" formatCode="General"/>
    </dxf>
    <dxf>
      <numFmt numFmtId="164" formatCode="mm/dd/yy;@"/>
    </dxf>
    <dxf>
      <numFmt numFmtId="164" formatCode="mm/dd/yy;@"/>
    </dxf>
    <dxf>
      <numFmt numFmtId="164" formatCode="mm/dd/yy;@"/>
    </dxf>
    <dxf>
      <numFmt numFmtId="0" formatCode="General"/>
    </dxf>
    <dxf>
      <numFmt numFmtId="0" formatCode="General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5" formatCode="[h]:mm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mm/dd/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581025</xdr:colOff>
          <xdr:row>4</xdr:row>
          <xdr:rowOff>0</xdr:rowOff>
        </xdr:to>
        <xdr:sp macro="" textlink="">
          <xdr:nvSpPr>
            <xdr:cNvPr id="38913" name="Button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Task1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</xdr:row>
          <xdr:rowOff>0</xdr:rowOff>
        </xdr:from>
        <xdr:to>
          <xdr:col>11</xdr:col>
          <xdr:colOff>609600</xdr:colOff>
          <xdr:row>4</xdr:row>
          <xdr:rowOff>0</xdr:rowOff>
        </xdr:to>
        <xdr:sp macro="" textlink="">
          <xdr:nvSpPr>
            <xdr:cNvPr id="38914" name="Butto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Task2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</xdr:row>
          <xdr:rowOff>0</xdr:rowOff>
        </xdr:from>
        <xdr:to>
          <xdr:col>21</xdr:col>
          <xdr:colOff>666750</xdr:colOff>
          <xdr:row>4</xdr:row>
          <xdr:rowOff>0</xdr:rowOff>
        </xdr:to>
        <xdr:sp macro="" textlink="">
          <xdr:nvSpPr>
            <xdr:cNvPr id="38916" name="Button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Task3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B2:I11" totalsRowCount="1" headerRowDxfId="271" dataDxfId="270">
  <autoFilter ref="B2:I10"/>
  <sortState ref="B3:I10">
    <sortCondition ref="B2:B10"/>
  </sortState>
  <tableColumns count="8">
    <tableColumn id="1" name="Defect" totalsRowLabel="Total" dataDxfId="269" totalsRowDxfId="268"/>
    <tableColumn id="2" name="App" dataDxfId="267" totalsRowDxfId="266"/>
    <tableColumn id="3" name="DT_Date" dataDxfId="265" totalsRowDxfId="264"/>
    <tableColumn id="4" name="Act_Date" dataDxfId="263" totalsRowDxfId="262"/>
    <tableColumn id="5" name="TAE_Date" dataDxfId="261" totalsRowDxfId="260"/>
    <tableColumn id="6" name="WE_Hrs" totalsRowFunction="sum" dataDxfId="259" totalsRowDxfId="258"/>
    <tableColumn id="7" name="Status" dataDxfId="257" totalsRowDxfId="256"/>
    <tableColumn id="8" name="Remarks" dataDxfId="255" totalsRowDxfId="254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3" name="Table11" displayName="Table11" ref="B51:I60" totalsRowCount="1" headerRowDxfId="121" dataDxfId="120">
  <autoFilter ref="B51:I59"/>
  <tableColumns count="8">
    <tableColumn id="1" name="SME" totalsRowLabel="Total" dataDxfId="119" totalsRowDxfId="118">
      <calculatedColumnFormula>RANDBETWEEN(1000,9999)</calculatedColumnFormula>
    </tableColumn>
    <tableColumn id="2" name="MN_T" dataDxfId="117" totalsRowDxfId="116">
      <calculatedColumnFormula>RANDBETWEEN(10,99)</calculatedColumnFormula>
    </tableColumn>
    <tableColumn id="3" name="App" dataDxfId="115" totalsRowDxfId="114">
      <calculatedColumnFormula>INDEX(Table1[Apps],RANDBETWEEN(1,8))</calculatedColumnFormula>
    </tableColumn>
    <tableColumn id="4" name="Desc" dataDxfId="113" totalsRowDxfId="112">
      <calculatedColumnFormula>INDEX(UpK,RANDBETWEEN(1,16))&amp;INDEX(vowel,RANDBETWEEN(1,5))&amp;INDEX(LoK,RANDBETWEEN(1,13))&amp;INDEX(vowel,RANDBETWEEN(1,5))&amp;INDEX(LoK,RANDBETWEEN(1,13))</calculatedColumnFormula>
    </tableColumn>
    <tableColumn id="5" name="R_Date" dataDxfId="111" totalsRowDxfId="110">
      <calculatedColumnFormula>DATE(2010,RANDBETWEEN(1,12),RANDBETWEEN(1,31))</calculatedColumnFormula>
    </tableColumn>
    <tableColumn id="6" name="C_Date" dataDxfId="109" totalsRowDxfId="108">
      <calculatedColumnFormula>DATE(2010,RANDBETWEEN(1,12),RANDBETWEEN(1,31))</calculatedColumnFormula>
    </tableColumn>
    <tableColumn id="7" name="WE_Hrs" totalsRowFunction="sum" dataDxfId="107" totalsRowDxfId="106">
      <calculatedColumnFormula>RANDBETWEEN(1,8)/24</calculatedColumnFormula>
    </tableColumn>
    <tableColumn id="8" name="Status" dataDxfId="105" totalsRowDxfId="104">
      <calculatedColumnFormula>INDEX(Table1[S_1],RANDBETWEEN(1,6))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4" name="Table12" displayName="Table12" ref="B2:I11" totalsRowCount="1" headerRowDxfId="103" dataDxfId="102">
  <autoFilter ref="B2:I10"/>
  <sortState ref="B3:I10">
    <sortCondition ref="B2:B10"/>
  </sortState>
  <tableColumns count="8">
    <tableColumn id="1" name="Defect" totalsRowLabel="Total" dataDxfId="101" totalsRowDxfId="100"/>
    <tableColumn id="2" name="App" dataDxfId="99" totalsRowDxfId="98"/>
    <tableColumn id="3" name="DT_Date" dataDxfId="97" totalsRowDxfId="96"/>
    <tableColumn id="4" name="Act_Date" dataDxfId="95" totalsRowDxfId="94"/>
    <tableColumn id="5" name="TAE_Date" dataDxfId="93" totalsRowDxfId="92"/>
    <tableColumn id="6" name="WE_Hrs" totalsRowFunction="sum" dataDxfId="91" totalsRowDxfId="90"/>
    <tableColumn id="7" name="Status" dataDxfId="89" totalsRowDxfId="88"/>
    <tableColumn id="8" name="Remarks" dataDxfId="87" totalsRowDxfId="8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5" name="Table13" displayName="Table13" ref="B14:H24" totalsRowCount="1" headerRowDxfId="85" dataDxfId="84">
  <autoFilter ref="B14:H23"/>
  <sortState ref="B15:H23">
    <sortCondition ref="B14:B23"/>
  </sortState>
  <tableColumns count="7">
    <tableColumn id="1" name="Incident" totalsRowLabel="Total" dataDxfId="83" totalsRowDxfId="82"/>
    <tableColumn id="2" name="Group" dataDxfId="81" totalsRowDxfId="80"/>
    <tableColumn id="3" name="I_Date" dataDxfId="79" totalsRowDxfId="78"/>
    <tableColumn id="4" name="Severity" dataDxfId="77" totalsRowDxfId="76"/>
    <tableColumn id="5" name="WE_Hrs" totalsRowFunction="sum" dataDxfId="75" totalsRowDxfId="74"/>
    <tableColumn id="6" name="Status" dataDxfId="73" totalsRowDxfId="72"/>
    <tableColumn id="7" name="Remarks" dataDxfId="71" totalsRowDxfId="70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able14" displayName="Table14" ref="B27:H36" totalsRowCount="1" headerRowDxfId="69" dataDxfId="68">
  <autoFilter ref="B27:H35"/>
  <sortState ref="B28:H35">
    <sortCondition ref="B27:B35"/>
  </sortState>
  <tableColumns count="7">
    <tableColumn id="1" name="RFS" totalsRowLabel="Total" dataDxfId="67" totalsRowDxfId="66"/>
    <tableColumn id="2" name="App" dataDxfId="65" totalsRowDxfId="64"/>
    <tableColumn id="3" name="Act_Date" dataDxfId="63" totalsRowDxfId="62"/>
    <tableColumn id="4" name="TAE_Date" dataDxfId="61" totalsRowDxfId="60"/>
    <tableColumn id="5" name="WE_Hrs" totalsRowFunction="sum" dataDxfId="59" totalsRowDxfId="58"/>
    <tableColumn id="6" name="Status" dataDxfId="57" totalsRowDxfId="56"/>
    <tableColumn id="7" name="Remarks" totalsRowFunction="count" dataDxfId="55" totalsRowDxfId="5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7" name="Table15" displayName="Table15" ref="B39:H48" totalsRowCount="1" headerRowDxfId="53" dataDxfId="52">
  <autoFilter ref="B39:H47"/>
  <tableColumns count="7">
    <tableColumn id="1" name="Change" totalsRowLabel="Total" dataDxfId="51" totalsRowDxfId="50">
      <calculatedColumnFormula>RANDBETWEEN(1000,9999)</calculatedColumnFormula>
    </tableColumn>
    <tableColumn id="2" name="App" dataDxfId="49" totalsRowDxfId="48">
      <calculatedColumnFormula>INDEX(Table1[Apps],RANDBETWEEN(1,8))</calculatedColumnFormula>
    </tableColumn>
    <tableColumn id="3" name="CRI_Date" dataDxfId="47" totalsRowDxfId="46">
      <calculatedColumnFormula>DATE(2010,RANDBETWEEN(1,12),RANDBETWEEN(1,31))</calculatedColumnFormula>
    </tableColumn>
    <tableColumn id="4" name="Desc" dataDxfId="45" totalsRowDxfId="44">
      <calculatedColumnFormula>INDEX(UpK,RANDBETWEEN(1,16))&amp;INDEX(vowel,RANDBETWEEN(1,5))&amp;INDEX(LoK,RANDBETWEEN(1,13))&amp;INDEX(vowel,RANDBETWEEN(1,5))&amp;INDEX(LoK,RANDBETWEEN(1,13))</calculatedColumnFormula>
    </tableColumn>
    <tableColumn id="5" name="WE_Hrs" totalsRowFunction="sum" dataDxfId="43" totalsRowDxfId="42">
      <calculatedColumnFormula>RANDBETWEEN(1,8)/24</calculatedColumnFormula>
    </tableColumn>
    <tableColumn id="6" name="Status" dataDxfId="41" totalsRowDxfId="40">
      <calculatedColumnFormula>INDEX(Table1[S_1],RANDBETWEEN(1,6))</calculatedColumnFormula>
    </tableColumn>
    <tableColumn id="7" name="Remarks" dataDxfId="39" totalsRowDxfId="38">
      <calculatedColumnFormula>INDEX(UpK,RANDBETWEEN(1,16))&amp;INDEX(vowel,RANDBETWEEN(1,5))&amp;INDEX(LoK,RANDBETWEEN(1,13))&amp;INDEX(vowel,RANDBETWEEN(1,5))&amp;INDEX(LoK,RANDBETWEEN(1,13))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able16" displayName="Table16" ref="B51:I60" totalsRowCount="1" headerRowDxfId="37" dataDxfId="36">
  <autoFilter ref="B51:I59"/>
  <tableColumns count="8">
    <tableColumn id="1" name="SME" totalsRowLabel="Total" dataDxfId="35" totalsRowDxfId="34">
      <calculatedColumnFormula>RANDBETWEEN(1000,9999)</calculatedColumnFormula>
    </tableColumn>
    <tableColumn id="2" name="MN_T" dataDxfId="33" totalsRowDxfId="32">
      <calculatedColumnFormula>RANDBETWEEN(10,99)</calculatedColumnFormula>
    </tableColumn>
    <tableColumn id="3" name="App" dataDxfId="31" totalsRowDxfId="30">
      <calculatedColumnFormula>INDEX(Table1[Apps],RANDBETWEEN(1,8))</calculatedColumnFormula>
    </tableColumn>
    <tableColumn id="4" name="Desc" dataDxfId="29" totalsRowDxfId="28">
      <calculatedColumnFormula>INDEX(UpK,RANDBETWEEN(1,16))&amp;INDEX(vowel,RANDBETWEEN(1,5))&amp;INDEX(LoK,RANDBETWEEN(1,13))&amp;INDEX(vowel,RANDBETWEEN(1,5))&amp;INDEX(LoK,RANDBETWEEN(1,13))</calculatedColumnFormula>
    </tableColumn>
    <tableColumn id="5" name="R_Date" dataDxfId="27" totalsRowDxfId="26">
      <calculatedColumnFormula>DATE(2010,RANDBETWEEN(1,12),RANDBETWEEN(1,31))</calculatedColumnFormula>
    </tableColumn>
    <tableColumn id="6" name="C_Date" dataDxfId="25" totalsRowDxfId="24">
      <calculatedColumnFormula>DATE(2010,RANDBETWEEN(1,12),RANDBETWEEN(1,31))</calculatedColumnFormula>
    </tableColumn>
    <tableColumn id="7" name="WE_Hrs" totalsRowFunction="sum" dataDxfId="23" totalsRowDxfId="22">
      <calculatedColumnFormula>RANDBETWEEN(1,8)/24</calculatedColumnFormula>
    </tableColumn>
    <tableColumn id="8" name="Status" dataDxfId="21" totalsRowDxfId="20">
      <calculatedColumnFormula>INDEX(Table1[S_1],RANDBETWEEN(1,6))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6157" name="Table_1" displayName="Table_1" ref="B3:J27" totalsRowShown="0">
  <autoFilter ref="B3:J27"/>
  <tableColumns count="9">
    <tableColumn id="1" name="NName"/>
    <tableColumn id="2" name="Defect"/>
    <tableColumn id="3" name="App" dataDxfId="17"/>
    <tableColumn id="4" name="DT_Date" dataDxfId="16"/>
    <tableColumn id="5" name="Act_Date" dataDxfId="15"/>
    <tableColumn id="6" name="TAE_Date" dataDxfId="14"/>
    <tableColumn id="7" name="WE_Hrs" dataDxfId="12"/>
    <tableColumn id="8" name="Status" dataDxfId="13"/>
    <tableColumn id="9" name="Remarks" dataDxfId="18"/>
  </tableColumns>
  <tableStyleInfo name="TableStyleMedium12" showFirstColumn="1" showLastColumn="0" showRowStripes="1" showColumnStripes="0"/>
</table>
</file>

<file path=xl/tables/table17.xml><?xml version="1.0" encoding="utf-8"?>
<table xmlns="http://schemas.openxmlformats.org/spreadsheetml/2006/main" id="6320" name="Table_2" displayName="Table_2" ref="M3:T30" totalsRowShown="0">
  <autoFilter ref="M3:T30"/>
  <tableColumns count="8">
    <tableColumn id="1" name="NName"/>
    <tableColumn id="2" name="Incident"/>
    <tableColumn id="3" name="Group" dataDxfId="10"/>
    <tableColumn id="4" name="I_Date" dataDxfId="9"/>
    <tableColumn id="5" name="Severity" dataDxfId="8"/>
    <tableColumn id="6" name="WE_Hrs" dataDxfId="6"/>
    <tableColumn id="7" name="Status" dataDxfId="7"/>
    <tableColumn id="8" name="Remarks" dataDxfId="11"/>
  </tableColumns>
  <tableStyleInfo name="TableStyleMedium12" showFirstColumn="1" showLastColumn="0" showRowStripes="1" showColumnStripes="0"/>
</table>
</file>

<file path=xl/tables/table18.xml><?xml version="1.0" encoding="utf-8"?>
<table xmlns="http://schemas.openxmlformats.org/spreadsheetml/2006/main" id="6465" name="Table_3" displayName="Table_3" ref="W3:AD27" totalsRowShown="0">
  <autoFilter ref="W3:AD27"/>
  <tableColumns count="8">
    <tableColumn id="1" name="NName"/>
    <tableColumn id="2" name="RFS"/>
    <tableColumn id="3" name="App" dataDxfId="4"/>
    <tableColumn id="4" name="Act_Date" dataDxfId="2"/>
    <tableColumn id="5" name="TAE_Date" dataDxfId="0"/>
    <tableColumn id="6" name="WE_Hrs" dataDxfId="1"/>
    <tableColumn id="7" name="Status" dataDxfId="3"/>
    <tableColumn id="8" name="Remarks" dataDxfId="5"/>
  </tableColumns>
  <tableStyleInfo name="TableStyleMedium12" showFirstColumn="1" showLastColumn="0" showRowStripes="1" showColumnStripes="0"/>
</table>
</file>

<file path=xl/tables/table19.xml><?xml version="1.0" encoding="utf-8"?>
<table xmlns="http://schemas.openxmlformats.org/spreadsheetml/2006/main" id="1" name="Table1" displayName="Table1" ref="B3:H12" totalsRowShown="0" headerRowDxfId="19">
  <autoFilter ref="B3:H12"/>
  <tableColumns count="7">
    <tableColumn id="1" name="NName"/>
    <tableColumn id="2" name="Apps"/>
    <tableColumn id="3" name="WG"/>
    <tableColumn id="4" name="S_1"/>
    <tableColumn id="5" name="S_2"/>
    <tableColumn id="7" name="S_3"/>
    <tableColumn id="6" name="Sev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4:H24" totalsRowCount="1" headerRowDxfId="253" dataDxfId="252">
  <autoFilter ref="B14:H23"/>
  <sortState ref="B15:H23">
    <sortCondition ref="B14:B23"/>
  </sortState>
  <tableColumns count="7">
    <tableColumn id="1" name="Incident" totalsRowLabel="Total" dataDxfId="251" totalsRowDxfId="250"/>
    <tableColumn id="2" name="Group" dataDxfId="249" totalsRowDxfId="248"/>
    <tableColumn id="3" name="I_Date" dataDxfId="247" totalsRowDxfId="246"/>
    <tableColumn id="4" name="Severity" dataDxfId="245" totalsRowDxfId="244"/>
    <tableColumn id="5" name="WE_Hrs" totalsRowFunction="sum" dataDxfId="243" totalsRowDxfId="242"/>
    <tableColumn id="6" name="Status" dataDxfId="241" totalsRowDxfId="240"/>
    <tableColumn id="7" name="Remarks" dataDxfId="239" totalsRowDxfId="23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27:H36" totalsRowCount="1" headerRowDxfId="237" dataDxfId="236">
  <autoFilter ref="B27:H35"/>
  <sortState ref="B28:H35">
    <sortCondition ref="B27:B35"/>
  </sortState>
  <tableColumns count="7">
    <tableColumn id="1" name="RFS" totalsRowLabel="Total" dataDxfId="235" totalsRowDxfId="234"/>
    <tableColumn id="2" name="App" dataDxfId="233" totalsRowDxfId="232"/>
    <tableColumn id="3" name="Act_Date" dataDxfId="231" totalsRowDxfId="230"/>
    <tableColumn id="4" name="TAE_Date" dataDxfId="229" totalsRowDxfId="228"/>
    <tableColumn id="5" name="WE_Hrs" totalsRowFunction="sum" dataDxfId="227" totalsRowDxfId="226"/>
    <tableColumn id="6" name="Status" dataDxfId="225" totalsRowDxfId="224"/>
    <tableColumn id="7" name="Remarks" totalsRowFunction="count" dataDxfId="223" totalsRowDxfId="22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39:H48" totalsRowCount="1" headerRowDxfId="221" dataDxfId="220">
  <autoFilter ref="B39:H47"/>
  <tableColumns count="7">
    <tableColumn id="1" name="Change" totalsRowLabel="Total" dataDxfId="219" totalsRowDxfId="218">
      <calculatedColumnFormula>RANDBETWEEN(1000,9999)</calculatedColumnFormula>
    </tableColumn>
    <tableColumn id="2" name="App" dataDxfId="217" totalsRowDxfId="216">
      <calculatedColumnFormula>INDEX(Table1[Apps],RANDBETWEEN(1,8))</calculatedColumnFormula>
    </tableColumn>
    <tableColumn id="3" name="CRI_Date" dataDxfId="215" totalsRowDxfId="214">
      <calculatedColumnFormula>DATE(2010,RANDBETWEEN(1,12),RANDBETWEEN(1,31))</calculatedColumnFormula>
    </tableColumn>
    <tableColumn id="4" name="Desc" dataDxfId="213" totalsRowDxfId="212">
      <calculatedColumnFormula>INDEX(UpK,RANDBETWEEN(1,16))&amp;INDEX(vowel,RANDBETWEEN(1,5))&amp;INDEX(LoK,RANDBETWEEN(1,13))&amp;INDEX(vowel,RANDBETWEEN(1,5))&amp;INDEX(LoK,RANDBETWEEN(1,13))</calculatedColumnFormula>
    </tableColumn>
    <tableColumn id="5" name="WE_Hrs" totalsRowFunction="sum" dataDxfId="211" totalsRowDxfId="210">
      <calculatedColumnFormula>RANDBETWEEN(1,8)/24</calculatedColumnFormula>
    </tableColumn>
    <tableColumn id="6" name="Status" dataDxfId="209" totalsRowDxfId="208">
      <calculatedColumnFormula>INDEX(Table1[S_1],RANDBETWEEN(1,6))</calculatedColumnFormula>
    </tableColumn>
    <tableColumn id="7" name="Remarks" dataDxfId="207" totalsRowDxfId="206">
      <calculatedColumnFormula>INDEX(UpK,RANDBETWEEN(1,16))&amp;INDEX(vowel,RANDBETWEEN(1,5))&amp;INDEX(LoK,RANDBETWEEN(1,13))&amp;INDEX(vowel,RANDBETWEEN(1,5))&amp;INDEX(LoK,RANDBETWEEN(1,13))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51:I60" totalsRowCount="1" headerRowDxfId="205" dataDxfId="204">
  <autoFilter ref="B51:I59"/>
  <tableColumns count="8">
    <tableColumn id="1" name="SME" totalsRowLabel="Total" dataDxfId="203" totalsRowDxfId="202">
      <calculatedColumnFormula>RANDBETWEEN(1000,9999)</calculatedColumnFormula>
    </tableColumn>
    <tableColumn id="2" name="MN_T" dataDxfId="201" totalsRowDxfId="200">
      <calculatedColumnFormula>RANDBETWEEN(10,99)</calculatedColumnFormula>
    </tableColumn>
    <tableColumn id="3" name="App" dataDxfId="199" totalsRowDxfId="198">
      <calculatedColumnFormula>INDEX(Table1[Apps],RANDBETWEEN(1,8))</calculatedColumnFormula>
    </tableColumn>
    <tableColumn id="4" name="Desc" dataDxfId="197" totalsRowDxfId="196">
      <calculatedColumnFormula>INDEX(UpK,RANDBETWEEN(1,16))&amp;INDEX(vowel,RANDBETWEEN(1,5))&amp;INDEX(LoK,RANDBETWEEN(1,13))&amp;INDEX(vowel,RANDBETWEEN(1,5))&amp;INDEX(LoK,RANDBETWEEN(1,13))</calculatedColumnFormula>
    </tableColumn>
    <tableColumn id="5" name="R_Date" dataDxfId="195" totalsRowDxfId="194">
      <calculatedColumnFormula>DATE(2010,RANDBETWEEN(1,12),RANDBETWEEN(1,31))</calculatedColumnFormula>
    </tableColumn>
    <tableColumn id="6" name="C_Date" dataDxfId="193" totalsRowDxfId="192">
      <calculatedColumnFormula>DATE(2010,RANDBETWEEN(1,12),RANDBETWEEN(1,31))</calculatedColumnFormula>
    </tableColumn>
    <tableColumn id="7" name="WE_Hrs" totalsRowFunction="sum" dataDxfId="191" totalsRowDxfId="190">
      <calculatedColumnFormula>RANDBETWEEN(1,8)/24</calculatedColumnFormula>
    </tableColumn>
    <tableColumn id="8" name="Status" dataDxfId="189" totalsRowDxfId="188">
      <calculatedColumnFormula>INDEX(Table1[S_1],RANDBETWEEN(1,6))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7" displayName="Table7" ref="B2:I11" totalsRowCount="1" headerRowDxfId="187" dataDxfId="186">
  <autoFilter ref="B2:I10"/>
  <sortState ref="B3:I10">
    <sortCondition ref="B2:B10"/>
  </sortState>
  <tableColumns count="8">
    <tableColumn id="1" name="Defect" totalsRowLabel="Total" dataDxfId="185" totalsRowDxfId="184"/>
    <tableColumn id="2" name="App" dataDxfId="183" totalsRowDxfId="182"/>
    <tableColumn id="3" name="DT_Date" dataDxfId="181" totalsRowDxfId="180"/>
    <tableColumn id="4" name="Act_Date" dataDxfId="179" totalsRowDxfId="178"/>
    <tableColumn id="5" name="TAE_Date" dataDxfId="177" totalsRowDxfId="176"/>
    <tableColumn id="6" name="WE_Hrs" totalsRowFunction="sum" dataDxfId="175" totalsRowDxfId="174"/>
    <tableColumn id="7" name="Status" dataDxfId="173" totalsRowDxfId="172"/>
    <tableColumn id="8" name="Remarks" dataDxfId="171" totalsRowDxfId="17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" name="Table8" displayName="Table8" ref="B14:H24" totalsRowCount="1" headerRowDxfId="169" dataDxfId="168">
  <autoFilter ref="B14:H23"/>
  <sortState ref="B15:H23">
    <sortCondition ref="B14:B23"/>
  </sortState>
  <tableColumns count="7">
    <tableColumn id="1" name="Incident" totalsRowLabel="Total" dataDxfId="167" totalsRowDxfId="166"/>
    <tableColumn id="2" name="Group" dataDxfId="165" totalsRowDxfId="164"/>
    <tableColumn id="3" name="I_Date" dataDxfId="163" totalsRowDxfId="162"/>
    <tableColumn id="4" name="Severity" dataDxfId="161" totalsRowDxfId="160"/>
    <tableColumn id="5" name="WE_Hrs" totalsRowFunction="sum" dataDxfId="159" totalsRowDxfId="158"/>
    <tableColumn id="6" name="Status" dataDxfId="157" totalsRowDxfId="156"/>
    <tableColumn id="7" name="Remarks" dataDxfId="155" totalsRowDxfId="15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Table9" displayName="Table9" ref="B27:H36" totalsRowCount="1" headerRowDxfId="153" dataDxfId="152">
  <autoFilter ref="B27:H35"/>
  <sortState ref="B28:H35">
    <sortCondition ref="B27:B35"/>
  </sortState>
  <tableColumns count="7">
    <tableColumn id="1" name="RFS" totalsRowLabel="Total" dataDxfId="151" totalsRowDxfId="150"/>
    <tableColumn id="2" name="App" dataDxfId="149" totalsRowDxfId="148"/>
    <tableColumn id="3" name="Act_Date" dataDxfId="147" totalsRowDxfId="146"/>
    <tableColumn id="4" name="TAE_Date" dataDxfId="145" totalsRowDxfId="144"/>
    <tableColumn id="5" name="WE_Hrs" totalsRowFunction="sum" dataDxfId="143" totalsRowDxfId="142"/>
    <tableColumn id="6" name="Status" dataDxfId="141" totalsRowDxfId="140"/>
    <tableColumn id="7" name="Remarks" totalsRowFunction="count" dataDxfId="139" totalsRowDxfId="13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2" name="Table10" displayName="Table10" ref="B39:H48" totalsRowCount="1" headerRowDxfId="137" dataDxfId="136">
  <autoFilter ref="B39:H47"/>
  <tableColumns count="7">
    <tableColumn id="1" name="Change" totalsRowLabel="Total" dataDxfId="135" totalsRowDxfId="134">
      <calculatedColumnFormula>RANDBETWEEN(1000,9999)</calculatedColumnFormula>
    </tableColumn>
    <tableColumn id="2" name="App" dataDxfId="133" totalsRowDxfId="132">
      <calculatedColumnFormula>INDEX(Table1[Apps],RANDBETWEEN(1,8))</calculatedColumnFormula>
    </tableColumn>
    <tableColumn id="3" name="CRI_Date" dataDxfId="131" totalsRowDxfId="130">
      <calculatedColumnFormula>DATE(2010,RANDBETWEEN(1,12),RANDBETWEEN(1,31))</calculatedColumnFormula>
    </tableColumn>
    <tableColumn id="4" name="Desc" dataDxfId="129" totalsRowDxfId="128">
      <calculatedColumnFormula>INDEX(UpK,RANDBETWEEN(1,16))&amp;INDEX(vowel,RANDBETWEEN(1,5))&amp;INDEX(LoK,RANDBETWEEN(1,13))&amp;INDEX(vowel,RANDBETWEEN(1,5))&amp;INDEX(LoK,RANDBETWEEN(1,13))</calculatedColumnFormula>
    </tableColumn>
    <tableColumn id="5" name="WE_Hrs" totalsRowFunction="sum" dataDxfId="127" totalsRowDxfId="126">
      <calculatedColumnFormula>RANDBETWEEN(1,8)/24</calculatedColumnFormula>
    </tableColumn>
    <tableColumn id="6" name="Status" dataDxfId="125" totalsRowDxfId="124">
      <calculatedColumnFormula>INDEX(Table1[S_1],RANDBETWEEN(1,6))</calculatedColumnFormula>
    </tableColumn>
    <tableColumn id="7" name="Remarks" dataDxfId="123" totalsRowDxfId="122">
      <calculatedColumnFormula>INDEX(UpK,RANDBETWEEN(1,16))&amp;INDEX(vowel,RANDBETWEEN(1,5))&amp;INDEX(LoK,RANDBETWEEN(1,13))&amp;INDEX(vowel,RANDBETWEEN(1,5))&amp;INDEX(LoK,RANDBETWEEN(1,13))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60"/>
  <sheetViews>
    <sheetView workbookViewId="0">
      <selection activeCell="B28" sqref="B28"/>
    </sheetView>
  </sheetViews>
  <sheetFormatPr defaultRowHeight="12.75" customHeight="1" x14ac:dyDescent="0.2"/>
  <cols>
    <col min="1" max="1" width="5.28515625" style="2" customWidth="1"/>
    <col min="2" max="2" width="10.5703125" style="2" bestFit="1" customWidth="1"/>
    <col min="3" max="3" width="8.85546875" style="2" bestFit="1" customWidth="1"/>
    <col min="4" max="4" width="11.5703125" style="2" bestFit="1" customWidth="1"/>
    <col min="5" max="6" width="12" style="2" bestFit="1" customWidth="1"/>
    <col min="7" max="8" width="11.28515625" style="2" bestFit="1" customWidth="1"/>
    <col min="9" max="9" width="11.140625" style="2" bestFit="1" customWidth="1"/>
    <col min="10" max="16384" width="9.140625" style="2"/>
  </cols>
  <sheetData>
    <row r="1" spans="2:9" ht="12.75" customHeight="1" x14ac:dyDescent="0.2">
      <c r="B1" s="2" t="s">
        <v>31</v>
      </c>
    </row>
    <row r="2" spans="2:9" ht="12.75" customHeight="1" x14ac:dyDescent="0.2">
      <c r="B2" s="2" t="s">
        <v>65</v>
      </c>
      <c r="C2" s="2" t="s">
        <v>51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0</v>
      </c>
      <c r="I2" s="2" t="s">
        <v>2</v>
      </c>
    </row>
    <row r="3" spans="2:9" ht="12.75" customHeight="1" x14ac:dyDescent="0.2">
      <c r="B3" s="2">
        <v>1204</v>
      </c>
      <c r="C3" s="2" t="s">
        <v>14</v>
      </c>
      <c r="D3" s="3">
        <v>40226</v>
      </c>
      <c r="E3" s="3">
        <v>40255</v>
      </c>
      <c r="F3" s="3">
        <v>40489</v>
      </c>
      <c r="G3" s="4">
        <v>0.25</v>
      </c>
      <c r="H3" s="2" t="s">
        <v>8</v>
      </c>
      <c r="I3" s="2" t="s">
        <v>88</v>
      </c>
    </row>
    <row r="4" spans="2:9" ht="12.75" customHeight="1" x14ac:dyDescent="0.2">
      <c r="B4" s="2">
        <v>2588</v>
      </c>
      <c r="C4" s="2" t="s">
        <v>17</v>
      </c>
      <c r="D4" s="3">
        <v>40527</v>
      </c>
      <c r="E4" s="3">
        <v>40495</v>
      </c>
      <c r="F4" s="3">
        <v>40237</v>
      </c>
      <c r="G4" s="4">
        <v>0.33333333333333331</v>
      </c>
      <c r="H4" s="2" t="s">
        <v>43</v>
      </c>
      <c r="I4" s="2" t="s">
        <v>90</v>
      </c>
    </row>
    <row r="5" spans="2:9" ht="12.75" customHeight="1" x14ac:dyDescent="0.2">
      <c r="B5" s="2">
        <v>6414</v>
      </c>
      <c r="C5" s="2" t="s">
        <v>19</v>
      </c>
      <c r="D5" s="3">
        <v>40341</v>
      </c>
      <c r="E5" s="3">
        <v>40214</v>
      </c>
      <c r="F5" s="3">
        <v>40314</v>
      </c>
      <c r="G5" s="4">
        <v>8.3333333333333329E-2</v>
      </c>
      <c r="H5" s="2" t="s">
        <v>44</v>
      </c>
      <c r="I5" s="2" t="s">
        <v>93</v>
      </c>
    </row>
    <row r="6" spans="2:9" ht="12.75" customHeight="1" x14ac:dyDescent="0.2">
      <c r="B6" s="2">
        <v>7488</v>
      </c>
      <c r="C6" s="2" t="s">
        <v>20</v>
      </c>
      <c r="D6" s="3">
        <v>40475</v>
      </c>
      <c r="E6" s="3">
        <v>40513</v>
      </c>
      <c r="F6" s="3">
        <v>40308</v>
      </c>
      <c r="G6" s="4">
        <v>0.16666666666666666</v>
      </c>
      <c r="H6" s="2" t="s">
        <v>67</v>
      </c>
      <c r="I6" s="2" t="s">
        <v>87</v>
      </c>
    </row>
    <row r="7" spans="2:9" ht="12.75" customHeight="1" x14ac:dyDescent="0.2">
      <c r="B7" s="2">
        <v>8232</v>
      </c>
      <c r="C7" s="2" t="s">
        <v>16</v>
      </c>
      <c r="D7" s="3">
        <v>40212</v>
      </c>
      <c r="E7" s="3">
        <v>40517</v>
      </c>
      <c r="F7" s="3">
        <v>40221</v>
      </c>
      <c r="G7" s="4">
        <v>0.29166666666666669</v>
      </c>
      <c r="H7" s="2" t="s">
        <v>8</v>
      </c>
      <c r="I7" s="2" t="s">
        <v>94</v>
      </c>
    </row>
    <row r="8" spans="2:9" ht="12.75" customHeight="1" x14ac:dyDescent="0.2">
      <c r="B8" s="2">
        <v>8864</v>
      </c>
      <c r="C8" s="2" t="s">
        <v>19</v>
      </c>
      <c r="D8" s="3">
        <v>40469</v>
      </c>
      <c r="E8" s="3">
        <v>40323</v>
      </c>
      <c r="F8" s="3">
        <v>40207</v>
      </c>
      <c r="G8" s="4">
        <v>0.20833333333333334</v>
      </c>
      <c r="H8" s="2" t="s">
        <v>43</v>
      </c>
      <c r="I8" s="2" t="s">
        <v>89</v>
      </c>
    </row>
    <row r="9" spans="2:9" ht="12.75" customHeight="1" x14ac:dyDescent="0.2">
      <c r="B9" s="2">
        <v>9264</v>
      </c>
      <c r="C9" s="2" t="s">
        <v>20</v>
      </c>
      <c r="D9" s="3">
        <v>40450</v>
      </c>
      <c r="E9" s="3">
        <v>40255</v>
      </c>
      <c r="F9" s="3">
        <v>40410</v>
      </c>
      <c r="G9" s="4">
        <v>0.25</v>
      </c>
      <c r="H9" s="2" t="s">
        <v>44</v>
      </c>
      <c r="I9" s="2" t="s">
        <v>91</v>
      </c>
    </row>
    <row r="10" spans="2:9" ht="12.75" customHeight="1" x14ac:dyDescent="0.2">
      <c r="B10" s="2">
        <v>9492</v>
      </c>
      <c r="C10" s="2" t="s">
        <v>16</v>
      </c>
      <c r="D10" s="3">
        <v>40531</v>
      </c>
      <c r="E10" s="3">
        <v>40418</v>
      </c>
      <c r="F10" s="3">
        <v>40402</v>
      </c>
      <c r="G10" s="4">
        <v>8.3333333333333329E-2</v>
      </c>
      <c r="H10" s="2" t="s">
        <v>5</v>
      </c>
      <c r="I10" s="2" t="s">
        <v>92</v>
      </c>
    </row>
    <row r="11" spans="2:9" ht="12.75" customHeight="1" x14ac:dyDescent="0.2">
      <c r="B11" s="2" t="s">
        <v>3</v>
      </c>
      <c r="G11" s="4">
        <f>SUBTOTAL(109,Table2[WE_Hrs])</f>
        <v>1.6666666666666665</v>
      </c>
    </row>
    <row r="13" spans="2:9" ht="12.75" customHeight="1" x14ac:dyDescent="0.2">
      <c r="B13" s="2" t="s">
        <v>32</v>
      </c>
    </row>
    <row r="14" spans="2:9" ht="12.75" customHeight="1" x14ac:dyDescent="0.2">
      <c r="B14" s="2" t="s">
        <v>64</v>
      </c>
      <c r="C14" s="2" t="s">
        <v>50</v>
      </c>
      <c r="D14" s="2" t="s">
        <v>49</v>
      </c>
      <c r="E14" s="2" t="s">
        <v>1</v>
      </c>
      <c r="F14" s="2" t="s">
        <v>48</v>
      </c>
      <c r="G14" s="2" t="s">
        <v>0</v>
      </c>
      <c r="H14" s="2" t="s">
        <v>2</v>
      </c>
    </row>
    <row r="15" spans="2:9" ht="12.75" customHeight="1" x14ac:dyDescent="0.2">
      <c r="B15" s="2">
        <v>1396</v>
      </c>
      <c r="C15" s="2" t="s">
        <v>27</v>
      </c>
      <c r="D15" s="3">
        <v>40420</v>
      </c>
      <c r="E15" s="2" t="s">
        <v>59</v>
      </c>
      <c r="F15" s="4">
        <v>0.125</v>
      </c>
      <c r="G15" s="2" t="s">
        <v>67</v>
      </c>
      <c r="H15" s="2" t="s">
        <v>102</v>
      </c>
    </row>
    <row r="16" spans="2:9" ht="12.75" customHeight="1" x14ac:dyDescent="0.2">
      <c r="B16" s="2">
        <v>2103</v>
      </c>
      <c r="C16" s="2" t="s">
        <v>27</v>
      </c>
      <c r="D16" s="3">
        <v>40522</v>
      </c>
      <c r="E16" s="2" t="s">
        <v>57</v>
      </c>
      <c r="F16" s="4">
        <v>0.29166666666666669</v>
      </c>
      <c r="G16" s="2" t="s">
        <v>5</v>
      </c>
      <c r="H16" s="2" t="s">
        <v>101</v>
      </c>
    </row>
    <row r="17" spans="2:8" ht="12.75" customHeight="1" x14ac:dyDescent="0.2">
      <c r="B17" s="2">
        <v>2349</v>
      </c>
      <c r="C17" s="2" t="s">
        <v>30</v>
      </c>
      <c r="D17" s="3">
        <v>40430</v>
      </c>
      <c r="E17" s="2" t="s">
        <v>60</v>
      </c>
      <c r="F17" s="4">
        <v>4.1666666666666664E-2</v>
      </c>
      <c r="G17" s="2" t="s">
        <v>5</v>
      </c>
      <c r="H17" s="2" t="s">
        <v>98</v>
      </c>
    </row>
    <row r="18" spans="2:8" ht="12.75" customHeight="1" x14ac:dyDescent="0.2">
      <c r="B18" s="2">
        <v>2634</v>
      </c>
      <c r="C18" s="2" t="s">
        <v>23</v>
      </c>
      <c r="D18" s="3">
        <v>40391</v>
      </c>
      <c r="E18" s="2" t="s">
        <v>60</v>
      </c>
      <c r="F18" s="4">
        <v>4.1666666666666664E-2</v>
      </c>
      <c r="G18" s="2" t="s">
        <v>66</v>
      </c>
      <c r="H18" s="2" t="s">
        <v>95</v>
      </c>
    </row>
    <row r="19" spans="2:8" ht="12.75" customHeight="1" x14ac:dyDescent="0.2">
      <c r="B19" s="2">
        <v>6865</v>
      </c>
      <c r="C19" s="2" t="s">
        <v>27</v>
      </c>
      <c r="D19" s="3">
        <v>40316</v>
      </c>
      <c r="E19" s="2" t="s">
        <v>60</v>
      </c>
      <c r="F19" s="4">
        <v>8.3333333333333329E-2</v>
      </c>
      <c r="G19" s="2" t="s">
        <v>8</v>
      </c>
      <c r="H19" s="2" t="s">
        <v>103</v>
      </c>
    </row>
    <row r="20" spans="2:8" ht="12.75" customHeight="1" x14ac:dyDescent="0.2">
      <c r="B20" s="2">
        <v>7795</v>
      </c>
      <c r="C20" s="2" t="s">
        <v>30</v>
      </c>
      <c r="D20" s="3">
        <v>40292</v>
      </c>
      <c r="E20" s="2" t="s">
        <v>59</v>
      </c>
      <c r="F20" s="4">
        <v>4.1666666666666664E-2</v>
      </c>
      <c r="G20" s="2" t="s">
        <v>8</v>
      </c>
      <c r="H20" s="2" t="s">
        <v>99</v>
      </c>
    </row>
    <row r="21" spans="2:8" ht="12.75" customHeight="1" x14ac:dyDescent="0.2">
      <c r="B21" s="2">
        <v>8640</v>
      </c>
      <c r="C21" s="2" t="s">
        <v>28</v>
      </c>
      <c r="D21" s="3">
        <v>40371</v>
      </c>
      <c r="E21" s="2" t="s">
        <v>57</v>
      </c>
      <c r="F21" s="4">
        <v>0.16666666666666666</v>
      </c>
      <c r="G21" s="2" t="s">
        <v>44</v>
      </c>
      <c r="H21" s="2" t="s">
        <v>100</v>
      </c>
    </row>
    <row r="22" spans="2:8" ht="12.75" customHeight="1" x14ac:dyDescent="0.2">
      <c r="B22" s="2">
        <v>8924</v>
      </c>
      <c r="C22" s="2" t="s">
        <v>23</v>
      </c>
      <c r="D22" s="3">
        <v>40413</v>
      </c>
      <c r="E22" s="2" t="s">
        <v>58</v>
      </c>
      <c r="F22" s="4">
        <v>0.125</v>
      </c>
      <c r="G22" s="2" t="s">
        <v>66</v>
      </c>
      <c r="H22" s="2" t="s">
        <v>96</v>
      </c>
    </row>
    <row r="23" spans="2:8" ht="12.75" customHeight="1" x14ac:dyDescent="0.2">
      <c r="B23" s="2">
        <v>9015</v>
      </c>
      <c r="C23" s="2" t="s">
        <v>27</v>
      </c>
      <c r="D23" s="3">
        <v>40413</v>
      </c>
      <c r="E23" s="2" t="s">
        <v>60</v>
      </c>
      <c r="F23" s="4">
        <v>0.125</v>
      </c>
      <c r="G23" s="2" t="s">
        <v>67</v>
      </c>
      <c r="H23" s="2" t="s">
        <v>97</v>
      </c>
    </row>
    <row r="24" spans="2:8" ht="12.75" customHeight="1" x14ac:dyDescent="0.2">
      <c r="B24" s="2" t="s">
        <v>3</v>
      </c>
      <c r="F24" s="4">
        <f>SUBTOTAL(109,Table3[WE_Hrs])</f>
        <v>1.0416666666666665</v>
      </c>
    </row>
    <row r="26" spans="2:8" ht="12.75" customHeight="1" x14ac:dyDescent="0.2">
      <c r="B26" s="2" t="s">
        <v>33</v>
      </c>
    </row>
    <row r="27" spans="2:8" ht="12.75" customHeight="1" x14ac:dyDescent="0.2">
      <c r="B27" s="2" t="s">
        <v>63</v>
      </c>
      <c r="C27" s="2" t="s">
        <v>51</v>
      </c>
      <c r="D27" s="2" t="s">
        <v>46</v>
      </c>
      <c r="E27" s="2" t="s">
        <v>47</v>
      </c>
      <c r="F27" s="2" t="s">
        <v>48</v>
      </c>
      <c r="G27" s="2" t="s">
        <v>0</v>
      </c>
      <c r="H27" s="2" t="s">
        <v>2</v>
      </c>
    </row>
    <row r="28" spans="2:8" ht="12.75" customHeight="1" x14ac:dyDescent="0.2">
      <c r="B28" s="2">
        <v>1481</v>
      </c>
      <c r="C28" s="2" t="s">
        <v>15</v>
      </c>
      <c r="D28" s="3">
        <v>40201</v>
      </c>
      <c r="E28" s="3">
        <v>40419</v>
      </c>
      <c r="F28" s="4">
        <v>0.16666666666666666</v>
      </c>
      <c r="G28" s="2" t="s">
        <v>67</v>
      </c>
      <c r="H28" s="2" t="s">
        <v>135</v>
      </c>
    </row>
    <row r="29" spans="2:8" ht="12.75" customHeight="1" x14ac:dyDescent="0.2">
      <c r="B29" s="2">
        <v>5508</v>
      </c>
      <c r="C29" s="2" t="s">
        <v>18</v>
      </c>
      <c r="D29" s="3">
        <v>40378</v>
      </c>
      <c r="E29" s="3">
        <v>40247</v>
      </c>
      <c r="F29" s="4">
        <v>0.29166666666666669</v>
      </c>
      <c r="G29" s="2" t="s">
        <v>43</v>
      </c>
      <c r="H29" s="2" t="s">
        <v>136</v>
      </c>
    </row>
    <row r="30" spans="2:8" ht="12.75" customHeight="1" x14ac:dyDescent="0.2">
      <c r="B30" s="2">
        <v>5915</v>
      </c>
      <c r="C30" s="2" t="s">
        <v>19</v>
      </c>
      <c r="D30" s="3">
        <v>40299</v>
      </c>
      <c r="E30" s="3">
        <v>40372</v>
      </c>
      <c r="F30" s="4">
        <v>0.25</v>
      </c>
      <c r="G30" s="2" t="s">
        <v>43</v>
      </c>
      <c r="H30" s="2" t="s">
        <v>133</v>
      </c>
    </row>
    <row r="31" spans="2:8" ht="12.75" customHeight="1" x14ac:dyDescent="0.2">
      <c r="B31" s="2">
        <v>6542</v>
      </c>
      <c r="C31" s="2" t="s">
        <v>21</v>
      </c>
      <c r="D31" s="3">
        <v>40517</v>
      </c>
      <c r="E31" s="3">
        <v>40242</v>
      </c>
      <c r="F31" s="4">
        <v>0.20833333333333334</v>
      </c>
      <c r="G31" s="2" t="s">
        <v>66</v>
      </c>
      <c r="H31" s="2" t="s">
        <v>132</v>
      </c>
    </row>
    <row r="32" spans="2:8" ht="12.75" customHeight="1" x14ac:dyDescent="0.2">
      <c r="B32" s="2">
        <v>6855</v>
      </c>
      <c r="C32" s="2" t="s">
        <v>18</v>
      </c>
      <c r="D32" s="3">
        <v>40250</v>
      </c>
      <c r="E32" s="3">
        <v>40246</v>
      </c>
      <c r="F32" s="4">
        <v>4.1666666666666664E-2</v>
      </c>
      <c r="G32" s="2" t="s">
        <v>66</v>
      </c>
      <c r="H32" s="2" t="s">
        <v>137</v>
      </c>
    </row>
    <row r="33" spans="2:8" ht="12.75" customHeight="1" x14ac:dyDescent="0.2">
      <c r="B33" s="2">
        <v>6882</v>
      </c>
      <c r="C33" s="2" t="s">
        <v>14</v>
      </c>
      <c r="D33" s="3">
        <v>40220</v>
      </c>
      <c r="E33" s="3">
        <v>40317</v>
      </c>
      <c r="F33" s="4">
        <v>0.16666666666666666</v>
      </c>
      <c r="G33" s="2" t="s">
        <v>66</v>
      </c>
      <c r="H33" s="2" t="s">
        <v>134</v>
      </c>
    </row>
    <row r="34" spans="2:8" ht="12.75" customHeight="1" x14ac:dyDescent="0.2">
      <c r="B34" s="2">
        <v>7523</v>
      </c>
      <c r="C34" s="2" t="s">
        <v>18</v>
      </c>
      <c r="D34" s="3">
        <v>40182</v>
      </c>
      <c r="E34" s="3">
        <v>40340</v>
      </c>
      <c r="F34" s="4">
        <v>0.29166666666666669</v>
      </c>
      <c r="G34" s="2" t="s">
        <v>8</v>
      </c>
      <c r="H34" s="2" t="s">
        <v>130</v>
      </c>
    </row>
    <row r="35" spans="2:8" ht="12.75" customHeight="1" x14ac:dyDescent="0.2">
      <c r="B35" s="2">
        <v>9420</v>
      </c>
      <c r="C35" s="2" t="s">
        <v>15</v>
      </c>
      <c r="D35" s="3">
        <v>40180</v>
      </c>
      <c r="E35" s="3">
        <v>40449</v>
      </c>
      <c r="F35" s="4">
        <v>0.20833333333333334</v>
      </c>
      <c r="G35" s="2" t="s">
        <v>8</v>
      </c>
      <c r="H35" s="2" t="s">
        <v>131</v>
      </c>
    </row>
    <row r="36" spans="2:8" ht="12.75" customHeight="1" x14ac:dyDescent="0.2">
      <c r="B36" s="2" t="s">
        <v>3</v>
      </c>
      <c r="F36" s="4">
        <f>SUBTOTAL(109,Table4[WE_Hrs])</f>
        <v>1.625</v>
      </c>
      <c r="H36" s="2">
        <f>SUBTOTAL(103,Table4[Remarks])</f>
        <v>8</v>
      </c>
    </row>
    <row r="38" spans="2:8" ht="12.75" customHeight="1" x14ac:dyDescent="0.2">
      <c r="B38" s="2" t="s">
        <v>34</v>
      </c>
    </row>
    <row r="39" spans="2:8" ht="12.75" customHeight="1" x14ac:dyDescent="0.2">
      <c r="B39" s="2" t="s">
        <v>62</v>
      </c>
      <c r="C39" s="2" t="s">
        <v>51</v>
      </c>
      <c r="D39" s="2" t="s">
        <v>52</v>
      </c>
      <c r="E39" s="2" t="s">
        <v>53</v>
      </c>
      <c r="F39" s="2" t="s">
        <v>48</v>
      </c>
      <c r="G39" s="2" t="s">
        <v>0</v>
      </c>
      <c r="H39" s="2" t="s">
        <v>2</v>
      </c>
    </row>
    <row r="40" spans="2:8" ht="12.75" customHeight="1" x14ac:dyDescent="0.2">
      <c r="B40" s="2">
        <f t="shared" ref="B40:B47" ca="1" si="0">RANDBETWEEN(1000,9999)</f>
        <v>5741</v>
      </c>
      <c r="C40" s="2" t="str">
        <f ca="1">INDEX(Table1[Apps],RANDBETWEEN(1,8))</f>
        <v>App1</v>
      </c>
      <c r="D40" s="3">
        <f t="shared" ref="D40:D47" ca="1" si="1">DATE(2010,RANDBETWEEN(1,12),RANDBETWEEN(1,31))</f>
        <v>40355</v>
      </c>
      <c r="E40" s="2" t="str">
        <f t="shared" ref="E40:E47" ca="1" si="2">INDEX(UpK,RANDBETWEEN(1,16))&amp;INDEX(vowel,RANDBETWEEN(1,5))&amp;INDEX(LoK,RANDBETWEEN(1,13))&amp;INDEX(vowel,RANDBETWEEN(1,5))&amp;INDEX(LoK,RANDBETWEEN(1,13))</f>
        <v>Totak</v>
      </c>
      <c r="F40" s="4">
        <f t="shared" ref="F40:F47" ca="1" si="3">RANDBETWEEN(1,8)/24</f>
        <v>8.3333333333333329E-2</v>
      </c>
      <c r="G40" s="2" t="str">
        <f ca="1">INDEX(Table1[S_1],RANDBETWEEN(1,6))</f>
        <v>Open</v>
      </c>
      <c r="H40" s="2" t="str">
        <f t="shared" ref="H40:H47" ca="1" si="4">INDEX(UpK,RANDBETWEEN(1,16))&amp;INDEX(vowel,RANDBETWEEN(1,5))&amp;INDEX(LoK,RANDBETWEEN(1,13))&amp;INDEX(vowel,RANDBETWEEN(1,5))&amp;INDEX(LoK,RANDBETWEEN(1,13))</f>
        <v>Lecek</v>
      </c>
    </row>
    <row r="41" spans="2:8" ht="12.75" customHeight="1" x14ac:dyDescent="0.2">
      <c r="B41" s="2">
        <f t="shared" ca="1" si="0"/>
        <v>9146</v>
      </c>
      <c r="C41" s="2" t="str">
        <f ca="1">INDEX(Table1[Apps],RANDBETWEEN(1,8))</f>
        <v>App8</v>
      </c>
      <c r="D41" s="3">
        <f t="shared" ca="1" si="1"/>
        <v>40439</v>
      </c>
      <c r="E41" s="2" t="str">
        <f t="shared" ca="1" si="2"/>
        <v>Vareh</v>
      </c>
      <c r="F41" s="4">
        <f t="shared" ca="1" si="3"/>
        <v>0.29166666666666669</v>
      </c>
      <c r="G41" s="2" t="str">
        <f ca="1">INDEX(Table1[S_1],RANDBETWEEN(1,6))</f>
        <v>Resolved</v>
      </c>
      <c r="H41" s="2" t="str">
        <f t="shared" ca="1" si="4"/>
        <v>Wened</v>
      </c>
    </row>
    <row r="42" spans="2:8" ht="12.75" customHeight="1" x14ac:dyDescent="0.2">
      <c r="B42" s="2">
        <f t="shared" ca="1" si="0"/>
        <v>7131</v>
      </c>
      <c r="C42" s="2" t="str">
        <f ca="1">INDEX(Table1[Apps],RANDBETWEEN(1,8))</f>
        <v>App8</v>
      </c>
      <c r="D42" s="3">
        <f t="shared" ca="1" si="1"/>
        <v>40520</v>
      </c>
      <c r="E42" s="2" t="str">
        <f t="shared" ca="1" si="2"/>
        <v>Mesod</v>
      </c>
      <c r="F42" s="4">
        <f t="shared" ca="1" si="3"/>
        <v>4.1666666666666664E-2</v>
      </c>
      <c r="G42" s="2" t="str">
        <f ca="1">INDEX(Table1[S_1],RANDBETWEEN(1,6))</f>
        <v>Closed</v>
      </c>
      <c r="H42" s="2" t="str">
        <f t="shared" ca="1" si="4"/>
        <v>Didud</v>
      </c>
    </row>
    <row r="43" spans="2:8" ht="12.75" customHeight="1" x14ac:dyDescent="0.2">
      <c r="B43" s="2">
        <f t="shared" ca="1" si="0"/>
        <v>9789</v>
      </c>
      <c r="C43" s="2" t="str">
        <f ca="1">INDEX(Table1[Apps],RANDBETWEEN(1,8))</f>
        <v>App7</v>
      </c>
      <c r="D43" s="3">
        <f t="shared" ca="1" si="1"/>
        <v>40377</v>
      </c>
      <c r="E43" s="2" t="str">
        <f t="shared" ca="1" si="2"/>
        <v>Togok</v>
      </c>
      <c r="F43" s="4">
        <f t="shared" ca="1" si="3"/>
        <v>8.3333333333333329E-2</v>
      </c>
      <c r="G43" s="2" t="str">
        <f ca="1">INDEX(Table1[S_1],RANDBETWEEN(1,6))</f>
        <v>In Progress</v>
      </c>
      <c r="H43" s="2" t="str">
        <f t="shared" ca="1" si="4"/>
        <v>Lodar</v>
      </c>
    </row>
    <row r="44" spans="2:8" ht="12.75" customHeight="1" x14ac:dyDescent="0.2">
      <c r="B44" s="2">
        <f t="shared" ca="1" si="0"/>
        <v>5610</v>
      </c>
      <c r="C44" s="2" t="str">
        <f ca="1">INDEX(Table1[Apps],RANDBETWEEN(1,8))</f>
        <v>App5</v>
      </c>
      <c r="D44" s="3">
        <f t="shared" ca="1" si="1"/>
        <v>40479</v>
      </c>
      <c r="E44" s="2" t="str">
        <f t="shared" ca="1" si="2"/>
        <v>Dabun</v>
      </c>
      <c r="F44" s="4">
        <f t="shared" ca="1" si="3"/>
        <v>0.25</v>
      </c>
      <c r="G44" s="2" t="str">
        <f ca="1">INDEX(Table1[S_1],RANDBETWEEN(1,6))</f>
        <v>Open</v>
      </c>
      <c r="H44" s="2" t="str">
        <f t="shared" ca="1" si="4"/>
        <v>Siros</v>
      </c>
    </row>
    <row r="45" spans="2:8" ht="12.75" customHeight="1" x14ac:dyDescent="0.2">
      <c r="B45" s="2">
        <f t="shared" ca="1" si="0"/>
        <v>2526</v>
      </c>
      <c r="C45" s="2" t="str">
        <f ca="1">INDEX(Table1[Apps],RANDBETWEEN(1,8))</f>
        <v>App8</v>
      </c>
      <c r="D45" s="3">
        <f t="shared" ca="1" si="1"/>
        <v>40277</v>
      </c>
      <c r="E45" s="2" t="str">
        <f t="shared" ca="1" si="2"/>
        <v>Kadod</v>
      </c>
      <c r="F45" s="4">
        <f t="shared" ca="1" si="3"/>
        <v>4.1666666666666664E-2</v>
      </c>
      <c r="G45" s="2" t="str">
        <f ca="1">INDEX(Table1[S_1],RANDBETWEEN(1,6))</f>
        <v>Restored</v>
      </c>
      <c r="H45" s="2" t="str">
        <f t="shared" ca="1" si="4"/>
        <v>Resig</v>
      </c>
    </row>
    <row r="46" spans="2:8" ht="12.75" customHeight="1" x14ac:dyDescent="0.2">
      <c r="B46" s="2">
        <f t="shared" ca="1" si="0"/>
        <v>9165</v>
      </c>
      <c r="C46" s="2" t="str">
        <f ca="1">INDEX(Table1[Apps],RANDBETWEEN(1,8))</f>
        <v>App6</v>
      </c>
      <c r="D46" s="3">
        <f t="shared" ca="1" si="1"/>
        <v>40203</v>
      </c>
      <c r="E46" s="2" t="str">
        <f t="shared" ca="1" si="2"/>
        <v>Vepas</v>
      </c>
      <c r="F46" s="4">
        <f t="shared" ca="1" si="3"/>
        <v>0.20833333333333334</v>
      </c>
      <c r="G46" s="2" t="str">
        <f ca="1">INDEX(Table1[S_1],RANDBETWEEN(1,6))</f>
        <v>Closed</v>
      </c>
      <c r="H46" s="2" t="str">
        <f t="shared" ca="1" si="4"/>
        <v>Nenec</v>
      </c>
    </row>
    <row r="47" spans="2:8" ht="12.75" customHeight="1" x14ac:dyDescent="0.2">
      <c r="B47" s="2">
        <f t="shared" ca="1" si="0"/>
        <v>9803</v>
      </c>
      <c r="C47" s="2" t="str">
        <f ca="1">INDEX(Table1[Apps],RANDBETWEEN(1,8))</f>
        <v>App3</v>
      </c>
      <c r="D47" s="3">
        <f t="shared" ca="1" si="1"/>
        <v>40187</v>
      </c>
      <c r="E47" s="2" t="str">
        <f t="shared" ca="1" si="2"/>
        <v>Potif</v>
      </c>
      <c r="F47" s="4">
        <f t="shared" ca="1" si="3"/>
        <v>0.25</v>
      </c>
      <c r="G47" s="2" t="str">
        <f ca="1">INDEX(Table1[S_1],RANDBETWEEN(1,6))</f>
        <v>Closed</v>
      </c>
      <c r="H47" s="2" t="str">
        <f t="shared" ca="1" si="4"/>
        <v>Gikos</v>
      </c>
    </row>
    <row r="48" spans="2:8" ht="12.75" customHeight="1" x14ac:dyDescent="0.2">
      <c r="B48" s="2" t="s">
        <v>3</v>
      </c>
      <c r="F48" s="4">
        <f ca="1">SUBTOTAL(109,Table5[WE_Hrs])</f>
        <v>1.25</v>
      </c>
    </row>
    <row r="50" spans="2:9" ht="12.75" customHeight="1" x14ac:dyDescent="0.2">
      <c r="B50" s="2" t="s">
        <v>35</v>
      </c>
    </row>
    <row r="51" spans="2:9" ht="12.75" customHeight="1" x14ac:dyDescent="0.2">
      <c r="B51" s="2" t="s">
        <v>61</v>
      </c>
      <c r="C51" s="2" t="s">
        <v>56</v>
      </c>
      <c r="D51" s="2" t="s">
        <v>51</v>
      </c>
      <c r="E51" s="2" t="s">
        <v>53</v>
      </c>
      <c r="F51" s="2" t="s">
        <v>55</v>
      </c>
      <c r="G51" s="2" t="s">
        <v>54</v>
      </c>
      <c r="H51" s="2" t="s">
        <v>48</v>
      </c>
      <c r="I51" s="2" t="s">
        <v>0</v>
      </c>
    </row>
    <row r="52" spans="2:9" ht="12.75" customHeight="1" x14ac:dyDescent="0.2">
      <c r="B52" s="2">
        <f t="shared" ref="B52:B59" ca="1" si="5">RANDBETWEEN(1000,9999)</f>
        <v>4065</v>
      </c>
      <c r="C52" s="2">
        <f t="shared" ref="C52:C59" ca="1" si="6">RANDBETWEEN(10,99)</f>
        <v>74</v>
      </c>
      <c r="D52" s="2" t="str">
        <f ca="1">INDEX(Table1[Apps],RANDBETWEEN(1,8))</f>
        <v>App1</v>
      </c>
      <c r="E52" s="2" t="str">
        <f t="shared" ref="E52:E59" ca="1" si="7">INDEX(UpK,RANDBETWEEN(1,16))&amp;INDEX(vowel,RANDBETWEEN(1,5))&amp;INDEX(LoK,RANDBETWEEN(1,13))&amp;INDEX(vowel,RANDBETWEEN(1,5))&amp;INDEX(LoK,RANDBETWEEN(1,13))</f>
        <v>Hakus</v>
      </c>
      <c r="F52" s="3">
        <f t="shared" ref="F52:F59" ca="1" si="8">DATE(2010,RANDBETWEEN(1,12),RANDBETWEEN(1,31))</f>
        <v>40328</v>
      </c>
      <c r="G52" s="3">
        <f t="shared" ref="G52:G59" ca="1" si="9">DATE(2010,RANDBETWEEN(1,12),RANDBETWEEN(1,31))</f>
        <v>40517</v>
      </c>
      <c r="H52" s="4">
        <f t="shared" ref="H52:H59" ca="1" si="10">RANDBETWEEN(1,8)/24</f>
        <v>0.33333333333333331</v>
      </c>
      <c r="I52" s="2" t="str">
        <f ca="1">INDEX(Table1[S_1],RANDBETWEEN(1,6))</f>
        <v>Hold</v>
      </c>
    </row>
    <row r="53" spans="2:9" ht="12.75" customHeight="1" x14ac:dyDescent="0.2">
      <c r="B53" s="2">
        <f t="shared" ca="1" si="5"/>
        <v>4638</v>
      </c>
      <c r="C53" s="2">
        <f t="shared" ca="1" si="6"/>
        <v>21</v>
      </c>
      <c r="D53" s="2" t="str">
        <f ca="1">INDEX(Table1[Apps],RANDBETWEEN(1,8))</f>
        <v>App5</v>
      </c>
      <c r="E53" s="2" t="str">
        <f t="shared" ca="1" si="7"/>
        <v>Rupak</v>
      </c>
      <c r="F53" s="3">
        <f t="shared" ca="1" si="8"/>
        <v>40400</v>
      </c>
      <c r="G53" s="3">
        <f t="shared" ca="1" si="9"/>
        <v>40487</v>
      </c>
      <c r="H53" s="4">
        <f t="shared" ca="1" si="10"/>
        <v>0.20833333333333334</v>
      </c>
      <c r="I53" s="2" t="str">
        <f ca="1">INDEX(Table1[S_1],RANDBETWEEN(1,6))</f>
        <v>Closed</v>
      </c>
    </row>
    <row r="54" spans="2:9" ht="12.75" customHeight="1" x14ac:dyDescent="0.2">
      <c r="B54" s="2">
        <f t="shared" ca="1" si="5"/>
        <v>3543</v>
      </c>
      <c r="C54" s="2">
        <f t="shared" ca="1" si="6"/>
        <v>32</v>
      </c>
      <c r="D54" s="2" t="str">
        <f ca="1">INDEX(Table1[Apps],RANDBETWEEN(1,8))</f>
        <v>App2</v>
      </c>
      <c r="E54" s="2" t="str">
        <f t="shared" ca="1" si="7"/>
        <v>Koneh</v>
      </c>
      <c r="F54" s="3">
        <f t="shared" ca="1" si="8"/>
        <v>40456</v>
      </c>
      <c r="G54" s="3">
        <f t="shared" ca="1" si="9"/>
        <v>40233</v>
      </c>
      <c r="H54" s="4">
        <f t="shared" ca="1" si="10"/>
        <v>0.33333333333333331</v>
      </c>
      <c r="I54" s="2" t="str">
        <f ca="1">INDEX(Table1[S_1],RANDBETWEEN(1,6))</f>
        <v>In Progress</v>
      </c>
    </row>
    <row r="55" spans="2:9" ht="12.75" customHeight="1" x14ac:dyDescent="0.2">
      <c r="B55" s="2">
        <f t="shared" ca="1" si="5"/>
        <v>5266</v>
      </c>
      <c r="C55" s="2">
        <f t="shared" ca="1" si="6"/>
        <v>82</v>
      </c>
      <c r="D55" s="2" t="str">
        <f ca="1">INDEX(Table1[Apps],RANDBETWEEN(1,8))</f>
        <v>App2</v>
      </c>
      <c r="E55" s="2" t="str">
        <f t="shared" ca="1" si="7"/>
        <v>Mebeg</v>
      </c>
      <c r="F55" s="3">
        <f t="shared" ca="1" si="8"/>
        <v>40497</v>
      </c>
      <c r="G55" s="3">
        <f t="shared" ca="1" si="9"/>
        <v>40258</v>
      </c>
      <c r="H55" s="4">
        <f t="shared" ca="1" si="10"/>
        <v>8.3333333333333329E-2</v>
      </c>
      <c r="I55" s="2" t="str">
        <f ca="1">INDEX(Table1[S_1],RANDBETWEEN(1,6))</f>
        <v>Restored</v>
      </c>
    </row>
    <row r="56" spans="2:9" ht="12.75" customHeight="1" x14ac:dyDescent="0.2">
      <c r="B56" s="2">
        <f t="shared" ca="1" si="5"/>
        <v>8902</v>
      </c>
      <c r="C56" s="2">
        <f t="shared" ca="1" si="6"/>
        <v>71</v>
      </c>
      <c r="D56" s="2" t="str">
        <f ca="1">INDEX(Table1[Apps],RANDBETWEEN(1,8))</f>
        <v>App3</v>
      </c>
      <c r="E56" s="2" t="str">
        <f t="shared" ca="1" si="7"/>
        <v>Matuf</v>
      </c>
      <c r="F56" s="3">
        <f t="shared" ca="1" si="8"/>
        <v>40530</v>
      </c>
      <c r="G56" s="3">
        <f t="shared" ca="1" si="9"/>
        <v>40452</v>
      </c>
      <c r="H56" s="4">
        <f t="shared" ca="1" si="10"/>
        <v>0.29166666666666669</v>
      </c>
      <c r="I56" s="2" t="str">
        <f ca="1">INDEX(Table1[S_1],RANDBETWEEN(1,6))</f>
        <v>Resolved</v>
      </c>
    </row>
    <row r="57" spans="2:9" ht="12.75" customHeight="1" x14ac:dyDescent="0.2">
      <c r="B57" s="2">
        <f t="shared" ca="1" si="5"/>
        <v>2300</v>
      </c>
      <c r="C57" s="2">
        <f t="shared" ca="1" si="6"/>
        <v>39</v>
      </c>
      <c r="D57" s="2" t="str">
        <f ca="1">INDEX(Table1[Apps],RANDBETWEEN(1,8))</f>
        <v>App3</v>
      </c>
      <c r="E57" s="2" t="str">
        <f t="shared" ca="1" si="7"/>
        <v>Wegob</v>
      </c>
      <c r="F57" s="3">
        <f t="shared" ca="1" si="8"/>
        <v>40439</v>
      </c>
      <c r="G57" s="3">
        <f t="shared" ca="1" si="9"/>
        <v>40288</v>
      </c>
      <c r="H57" s="4">
        <f t="shared" ca="1" si="10"/>
        <v>0.16666666666666666</v>
      </c>
      <c r="I57" s="2" t="str">
        <f ca="1">INDEX(Table1[S_1],RANDBETWEEN(1,6))</f>
        <v>Hold</v>
      </c>
    </row>
    <row r="58" spans="2:9" ht="12.75" customHeight="1" x14ac:dyDescent="0.2">
      <c r="B58" s="2">
        <f t="shared" ca="1" si="5"/>
        <v>3993</v>
      </c>
      <c r="C58" s="2">
        <f t="shared" ca="1" si="6"/>
        <v>23</v>
      </c>
      <c r="D58" s="2" t="str">
        <f ca="1">INDEX(Table1[Apps],RANDBETWEEN(1,8))</f>
        <v>App1</v>
      </c>
      <c r="E58" s="2" t="str">
        <f t="shared" ca="1" si="7"/>
        <v>Berof</v>
      </c>
      <c r="F58" s="3">
        <f t="shared" ca="1" si="8"/>
        <v>40476</v>
      </c>
      <c r="G58" s="3">
        <f t="shared" ca="1" si="9"/>
        <v>40266</v>
      </c>
      <c r="H58" s="4">
        <f t="shared" ca="1" si="10"/>
        <v>0.33333333333333331</v>
      </c>
      <c r="I58" s="2" t="str">
        <f ca="1">INDEX(Table1[S_1],RANDBETWEEN(1,6))</f>
        <v>Hold</v>
      </c>
    </row>
    <row r="59" spans="2:9" ht="12.75" customHeight="1" x14ac:dyDescent="0.2">
      <c r="B59" s="2">
        <f t="shared" ca="1" si="5"/>
        <v>3934</v>
      </c>
      <c r="C59" s="2">
        <f t="shared" ca="1" si="6"/>
        <v>92</v>
      </c>
      <c r="D59" s="2" t="str">
        <f ca="1">INDEX(Table1[Apps],RANDBETWEEN(1,8))</f>
        <v>App1</v>
      </c>
      <c r="E59" s="2" t="str">
        <f t="shared" ca="1" si="7"/>
        <v>Fabig</v>
      </c>
      <c r="F59" s="3">
        <f t="shared" ca="1" si="8"/>
        <v>40282</v>
      </c>
      <c r="G59" s="3">
        <f t="shared" ca="1" si="9"/>
        <v>40406</v>
      </c>
      <c r="H59" s="4">
        <f t="shared" ca="1" si="10"/>
        <v>0.29166666666666669</v>
      </c>
      <c r="I59" s="2" t="str">
        <f ca="1">INDEX(Table1[S_1],RANDBETWEEN(1,6))</f>
        <v>Hold</v>
      </c>
    </row>
    <row r="60" spans="2:9" ht="12.75" customHeight="1" x14ac:dyDescent="0.2">
      <c r="B60" s="2" t="s">
        <v>3</v>
      </c>
      <c r="H60" s="4">
        <f ca="1">SUBTOTAL(109,Table6[WE_Hrs])</f>
        <v>2.0416666666666665</v>
      </c>
    </row>
  </sheetData>
  <phoneticPr fontId="1" type="noConversion"/>
  <pageMargins left="0.25" right="0.25" top="0.75" bottom="0.75" header="0.3" footer="0.3"/>
  <pageSetup scale="91" orientation="portrait" horizontalDpi="300" verticalDpi="300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60"/>
  <sheetViews>
    <sheetView workbookViewId="0">
      <selection activeCell="B28" sqref="B28"/>
    </sheetView>
  </sheetViews>
  <sheetFormatPr defaultRowHeight="12.75" customHeight="1" x14ac:dyDescent="0.2"/>
  <cols>
    <col min="1" max="1" width="5.28515625" style="2" customWidth="1"/>
    <col min="2" max="2" width="10.5703125" style="2" bestFit="1" customWidth="1"/>
    <col min="3" max="3" width="8.85546875" style="2" bestFit="1" customWidth="1"/>
    <col min="4" max="4" width="11.5703125" style="2" bestFit="1" customWidth="1"/>
    <col min="5" max="6" width="12" style="2" bestFit="1" customWidth="1"/>
    <col min="7" max="8" width="11.28515625" style="2" bestFit="1" customWidth="1"/>
    <col min="9" max="9" width="11.140625" style="2" bestFit="1" customWidth="1"/>
    <col min="10" max="16384" width="9.140625" style="2"/>
  </cols>
  <sheetData>
    <row r="1" spans="2:9" ht="12.75" customHeight="1" x14ac:dyDescent="0.2">
      <c r="B1" s="2" t="s">
        <v>31</v>
      </c>
    </row>
    <row r="2" spans="2:9" ht="12.75" customHeight="1" x14ac:dyDescent="0.2">
      <c r="B2" s="2" t="s">
        <v>65</v>
      </c>
      <c r="C2" s="2" t="s">
        <v>51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0</v>
      </c>
      <c r="I2" s="2" t="s">
        <v>2</v>
      </c>
    </row>
    <row r="3" spans="2:9" ht="12.75" customHeight="1" x14ac:dyDescent="0.2">
      <c r="B3" s="2">
        <v>1417</v>
      </c>
      <c r="C3" s="2" t="s">
        <v>14</v>
      </c>
      <c r="D3" s="3">
        <v>40189</v>
      </c>
      <c r="E3" s="3">
        <v>40377</v>
      </c>
      <c r="F3" s="3">
        <v>40268</v>
      </c>
      <c r="G3" s="4">
        <v>0.125</v>
      </c>
      <c r="H3" s="2" t="s">
        <v>44</v>
      </c>
      <c r="I3" s="2" t="s">
        <v>82</v>
      </c>
    </row>
    <row r="4" spans="2:9" ht="12.75" customHeight="1" x14ac:dyDescent="0.2">
      <c r="B4" s="2">
        <v>3572</v>
      </c>
      <c r="C4" s="2" t="s">
        <v>15</v>
      </c>
      <c r="D4" s="3">
        <v>40229</v>
      </c>
      <c r="E4" s="3">
        <v>40356</v>
      </c>
      <c r="F4" s="3">
        <v>40407</v>
      </c>
      <c r="G4" s="4">
        <v>0.33333333333333331</v>
      </c>
      <c r="H4" s="2" t="s">
        <v>43</v>
      </c>
      <c r="I4" s="2" t="s">
        <v>83</v>
      </c>
    </row>
    <row r="5" spans="2:9" ht="12.75" customHeight="1" x14ac:dyDescent="0.2">
      <c r="B5" s="2">
        <v>4060</v>
      </c>
      <c r="C5" s="2" t="s">
        <v>17</v>
      </c>
      <c r="D5" s="3">
        <v>40263</v>
      </c>
      <c r="E5" s="3">
        <v>40190</v>
      </c>
      <c r="F5" s="3">
        <v>40392</v>
      </c>
      <c r="G5" s="4">
        <v>8.3333333333333329E-2</v>
      </c>
      <c r="H5" s="2" t="s">
        <v>44</v>
      </c>
      <c r="I5" s="2" t="s">
        <v>81</v>
      </c>
    </row>
    <row r="6" spans="2:9" ht="12.75" customHeight="1" x14ac:dyDescent="0.2">
      <c r="B6" s="2">
        <v>4921</v>
      </c>
      <c r="C6" s="2" t="s">
        <v>18</v>
      </c>
      <c r="D6" s="3">
        <v>40253</v>
      </c>
      <c r="E6" s="3">
        <v>40362</v>
      </c>
      <c r="F6" s="3">
        <v>40347</v>
      </c>
      <c r="G6" s="4">
        <v>0.25</v>
      </c>
      <c r="H6" s="2" t="s">
        <v>67</v>
      </c>
      <c r="I6" s="2" t="s">
        <v>80</v>
      </c>
    </row>
    <row r="7" spans="2:9" ht="12.75" customHeight="1" x14ac:dyDescent="0.2">
      <c r="B7" s="2">
        <v>5906</v>
      </c>
      <c r="C7" s="2" t="s">
        <v>16</v>
      </c>
      <c r="D7" s="3">
        <v>40241</v>
      </c>
      <c r="E7" s="3">
        <v>40468</v>
      </c>
      <c r="F7" s="3">
        <v>40462</v>
      </c>
      <c r="G7" s="4">
        <v>8.3333333333333329E-2</v>
      </c>
      <c r="H7" s="2" t="s">
        <v>43</v>
      </c>
      <c r="I7" s="2" t="s">
        <v>86</v>
      </c>
    </row>
    <row r="8" spans="2:9" ht="12.75" customHeight="1" x14ac:dyDescent="0.2">
      <c r="B8" s="2">
        <v>6010</v>
      </c>
      <c r="C8" s="2" t="s">
        <v>21</v>
      </c>
      <c r="D8" s="3">
        <v>40499</v>
      </c>
      <c r="E8" s="3">
        <v>40423</v>
      </c>
      <c r="F8" s="3">
        <v>40266</v>
      </c>
      <c r="G8" s="4">
        <v>0.16666666666666666</v>
      </c>
      <c r="H8" s="2" t="s">
        <v>5</v>
      </c>
      <c r="I8" s="2" t="s">
        <v>79</v>
      </c>
    </row>
    <row r="9" spans="2:9" ht="12.75" customHeight="1" x14ac:dyDescent="0.2">
      <c r="B9" s="2">
        <v>6131</v>
      </c>
      <c r="C9" s="2" t="s">
        <v>21</v>
      </c>
      <c r="D9" s="3">
        <v>40398</v>
      </c>
      <c r="E9" s="3">
        <v>40536</v>
      </c>
      <c r="F9" s="3">
        <v>40321</v>
      </c>
      <c r="G9" s="4">
        <v>4.1666666666666664E-2</v>
      </c>
      <c r="H9" s="2" t="s">
        <v>8</v>
      </c>
      <c r="I9" s="2" t="s">
        <v>84</v>
      </c>
    </row>
    <row r="10" spans="2:9" ht="12.75" customHeight="1" x14ac:dyDescent="0.2">
      <c r="B10" s="2">
        <v>8866</v>
      </c>
      <c r="C10" s="2" t="s">
        <v>14</v>
      </c>
      <c r="D10" s="3">
        <v>40504</v>
      </c>
      <c r="E10" s="3">
        <v>40332</v>
      </c>
      <c r="F10" s="3">
        <v>40305</v>
      </c>
      <c r="G10" s="4">
        <v>0.16666666666666666</v>
      </c>
      <c r="H10" s="2" t="s">
        <v>5</v>
      </c>
      <c r="I10" s="2" t="s">
        <v>85</v>
      </c>
    </row>
    <row r="11" spans="2:9" ht="12.75" customHeight="1" x14ac:dyDescent="0.2">
      <c r="B11" s="2" t="s">
        <v>3</v>
      </c>
      <c r="G11" s="4">
        <f>SUBTOTAL(109,Table7[WE_Hrs])</f>
        <v>1.2500000000000002</v>
      </c>
    </row>
    <row r="13" spans="2:9" ht="12.75" customHeight="1" x14ac:dyDescent="0.2">
      <c r="B13" s="2" t="s">
        <v>32</v>
      </c>
    </row>
    <row r="14" spans="2:9" ht="12.75" customHeight="1" x14ac:dyDescent="0.2">
      <c r="B14" s="2" t="s">
        <v>64</v>
      </c>
      <c r="C14" s="2" t="s">
        <v>50</v>
      </c>
      <c r="D14" s="2" t="s">
        <v>49</v>
      </c>
      <c r="E14" s="2" t="s">
        <v>1</v>
      </c>
      <c r="F14" s="2" t="s">
        <v>48</v>
      </c>
      <c r="G14" s="2" t="s">
        <v>0</v>
      </c>
      <c r="H14" s="2" t="s">
        <v>2</v>
      </c>
    </row>
    <row r="15" spans="2:9" ht="12.75" customHeight="1" x14ac:dyDescent="0.2">
      <c r="B15" s="2">
        <v>1324</v>
      </c>
      <c r="C15" s="2" t="s">
        <v>23</v>
      </c>
      <c r="D15" s="3">
        <v>40360</v>
      </c>
      <c r="E15" s="2" t="s">
        <v>59</v>
      </c>
      <c r="F15" s="4">
        <v>0.20833333333333334</v>
      </c>
      <c r="G15" s="2" t="s">
        <v>5</v>
      </c>
      <c r="H15" s="2" t="s">
        <v>106</v>
      </c>
    </row>
    <row r="16" spans="2:9" ht="12.75" customHeight="1" x14ac:dyDescent="0.2">
      <c r="B16" s="2">
        <v>2865</v>
      </c>
      <c r="C16" s="2" t="s">
        <v>28</v>
      </c>
      <c r="D16" s="3">
        <v>40367</v>
      </c>
      <c r="E16" s="2" t="s">
        <v>58</v>
      </c>
      <c r="F16" s="4">
        <v>4.1666666666666664E-2</v>
      </c>
      <c r="G16" s="2" t="s">
        <v>66</v>
      </c>
      <c r="H16" s="2" t="s">
        <v>111</v>
      </c>
    </row>
    <row r="17" spans="2:8" ht="12.75" customHeight="1" x14ac:dyDescent="0.2">
      <c r="B17" s="2">
        <v>3378</v>
      </c>
      <c r="C17" s="2" t="s">
        <v>27</v>
      </c>
      <c r="D17" s="3">
        <v>40535</v>
      </c>
      <c r="E17" s="2" t="s">
        <v>59</v>
      </c>
      <c r="F17" s="4">
        <v>8.3333333333333329E-2</v>
      </c>
      <c r="G17" s="2" t="s">
        <v>5</v>
      </c>
      <c r="H17" s="2" t="s">
        <v>108</v>
      </c>
    </row>
    <row r="18" spans="2:8" ht="12.75" customHeight="1" x14ac:dyDescent="0.2">
      <c r="B18" s="2">
        <v>4083</v>
      </c>
      <c r="C18" s="2" t="s">
        <v>23</v>
      </c>
      <c r="D18" s="3">
        <v>40501</v>
      </c>
      <c r="E18" s="2" t="s">
        <v>60</v>
      </c>
      <c r="F18" s="4">
        <v>8.3333333333333329E-2</v>
      </c>
      <c r="G18" s="2" t="s">
        <v>5</v>
      </c>
      <c r="H18" s="2" t="s">
        <v>104</v>
      </c>
    </row>
    <row r="19" spans="2:8" ht="12.75" customHeight="1" x14ac:dyDescent="0.2">
      <c r="B19" s="2">
        <v>6632</v>
      </c>
      <c r="C19" s="2" t="s">
        <v>23</v>
      </c>
      <c r="D19" s="3">
        <v>40360</v>
      </c>
      <c r="E19" s="2" t="s">
        <v>60</v>
      </c>
      <c r="F19" s="4">
        <v>0.16666666666666666</v>
      </c>
      <c r="G19" s="2" t="s">
        <v>5</v>
      </c>
      <c r="H19" s="2" t="s">
        <v>109</v>
      </c>
    </row>
    <row r="20" spans="2:8" ht="12.75" customHeight="1" x14ac:dyDescent="0.2">
      <c r="B20" s="2">
        <v>6854</v>
      </c>
      <c r="C20" s="2" t="s">
        <v>24</v>
      </c>
      <c r="D20" s="3">
        <v>40342</v>
      </c>
      <c r="E20" s="2" t="s">
        <v>60</v>
      </c>
      <c r="F20" s="4">
        <v>0.16666666666666666</v>
      </c>
      <c r="G20" s="2" t="s">
        <v>5</v>
      </c>
      <c r="H20" s="2" t="s">
        <v>105</v>
      </c>
    </row>
    <row r="21" spans="2:8" ht="12.75" customHeight="1" x14ac:dyDescent="0.2">
      <c r="B21" s="2">
        <v>8002</v>
      </c>
      <c r="C21" s="2" t="s">
        <v>23</v>
      </c>
      <c r="D21" s="3">
        <v>40529</v>
      </c>
      <c r="E21" s="2" t="s">
        <v>58</v>
      </c>
      <c r="F21" s="4">
        <v>0.33333333333333331</v>
      </c>
      <c r="G21" s="2" t="s">
        <v>67</v>
      </c>
      <c r="H21" s="2" t="s">
        <v>112</v>
      </c>
    </row>
    <row r="22" spans="2:8" ht="12.75" customHeight="1" x14ac:dyDescent="0.2">
      <c r="B22" s="2">
        <v>8671</v>
      </c>
      <c r="C22" s="2" t="s">
        <v>29</v>
      </c>
      <c r="D22" s="3">
        <v>40290</v>
      </c>
      <c r="E22" s="2" t="s">
        <v>57</v>
      </c>
      <c r="F22" s="4">
        <v>0.29166666666666669</v>
      </c>
      <c r="G22" s="2" t="s">
        <v>8</v>
      </c>
      <c r="H22" s="2" t="s">
        <v>107</v>
      </c>
    </row>
    <row r="23" spans="2:8" ht="12.75" customHeight="1" x14ac:dyDescent="0.2">
      <c r="B23" s="2">
        <v>8846</v>
      </c>
      <c r="C23" s="2" t="s">
        <v>30</v>
      </c>
      <c r="D23" s="3">
        <v>40185</v>
      </c>
      <c r="E23" s="2" t="s">
        <v>57</v>
      </c>
      <c r="F23" s="4">
        <v>4.1666666666666664E-2</v>
      </c>
      <c r="G23" s="2" t="s">
        <v>43</v>
      </c>
      <c r="H23" s="2" t="s">
        <v>110</v>
      </c>
    </row>
    <row r="24" spans="2:8" ht="12.75" customHeight="1" x14ac:dyDescent="0.2">
      <c r="B24" s="2" t="s">
        <v>3</v>
      </c>
      <c r="F24" s="4">
        <f>SUBTOTAL(109,Table8[WE_Hrs])</f>
        <v>1.4166666666666667</v>
      </c>
    </row>
    <row r="26" spans="2:8" ht="12.75" customHeight="1" x14ac:dyDescent="0.2">
      <c r="B26" s="2" t="s">
        <v>33</v>
      </c>
    </row>
    <row r="27" spans="2:8" ht="12.75" customHeight="1" x14ac:dyDescent="0.2">
      <c r="B27" s="2" t="s">
        <v>63</v>
      </c>
      <c r="C27" s="2" t="s">
        <v>51</v>
      </c>
      <c r="D27" s="2" t="s">
        <v>46</v>
      </c>
      <c r="E27" s="2" t="s">
        <v>47</v>
      </c>
      <c r="F27" s="2" t="s">
        <v>48</v>
      </c>
      <c r="G27" s="2" t="s">
        <v>0</v>
      </c>
      <c r="H27" s="2" t="s">
        <v>2</v>
      </c>
    </row>
    <row r="28" spans="2:8" ht="12.75" customHeight="1" x14ac:dyDescent="0.2">
      <c r="B28" s="2">
        <v>1239</v>
      </c>
      <c r="C28" s="2" t="s">
        <v>19</v>
      </c>
      <c r="D28" s="3">
        <v>40416</v>
      </c>
      <c r="E28" s="3">
        <v>40492</v>
      </c>
      <c r="F28" s="4">
        <v>0.20833333333333334</v>
      </c>
      <c r="G28" s="2" t="s">
        <v>66</v>
      </c>
      <c r="H28" s="2" t="s">
        <v>122</v>
      </c>
    </row>
    <row r="29" spans="2:8" ht="12.75" customHeight="1" x14ac:dyDescent="0.2">
      <c r="B29" s="2">
        <v>2306</v>
      </c>
      <c r="C29" s="2" t="s">
        <v>16</v>
      </c>
      <c r="D29" s="3">
        <v>40257</v>
      </c>
      <c r="E29" s="3">
        <v>40337</v>
      </c>
      <c r="F29" s="4">
        <v>0.16666666666666666</v>
      </c>
      <c r="G29" s="2" t="s">
        <v>5</v>
      </c>
      <c r="H29" s="2" t="s">
        <v>125</v>
      </c>
    </row>
    <row r="30" spans="2:8" ht="12.75" customHeight="1" x14ac:dyDescent="0.2">
      <c r="B30" s="2">
        <v>3970</v>
      </c>
      <c r="C30" s="2" t="s">
        <v>14</v>
      </c>
      <c r="D30" s="3">
        <v>40458</v>
      </c>
      <c r="E30" s="3">
        <v>40402</v>
      </c>
      <c r="F30" s="4">
        <v>4.1666666666666664E-2</v>
      </c>
      <c r="G30" s="2" t="s">
        <v>8</v>
      </c>
      <c r="H30" s="2" t="s">
        <v>123</v>
      </c>
    </row>
    <row r="31" spans="2:8" ht="12.75" customHeight="1" x14ac:dyDescent="0.2">
      <c r="B31" s="2">
        <v>5445</v>
      </c>
      <c r="C31" s="2" t="s">
        <v>14</v>
      </c>
      <c r="D31" s="3">
        <v>40431</v>
      </c>
      <c r="E31" s="3">
        <v>40526</v>
      </c>
      <c r="F31" s="4">
        <v>0.33333333333333331</v>
      </c>
      <c r="G31" s="2" t="s">
        <v>5</v>
      </c>
      <c r="H31" s="2" t="s">
        <v>126</v>
      </c>
    </row>
    <row r="32" spans="2:8" ht="12.75" customHeight="1" x14ac:dyDescent="0.2">
      <c r="B32" s="2">
        <v>5814</v>
      </c>
      <c r="C32" s="2" t="s">
        <v>18</v>
      </c>
      <c r="D32" s="3">
        <v>40242</v>
      </c>
      <c r="E32" s="3">
        <v>40219</v>
      </c>
      <c r="F32" s="4">
        <v>4.1666666666666664E-2</v>
      </c>
      <c r="G32" s="2" t="s">
        <v>66</v>
      </c>
      <c r="H32" s="2" t="s">
        <v>124</v>
      </c>
    </row>
    <row r="33" spans="2:8" ht="12.75" customHeight="1" x14ac:dyDescent="0.2">
      <c r="B33" s="2">
        <v>5865</v>
      </c>
      <c r="C33" s="2" t="s">
        <v>16</v>
      </c>
      <c r="D33" s="3">
        <v>40524</v>
      </c>
      <c r="E33" s="3">
        <v>40305</v>
      </c>
      <c r="F33" s="4">
        <v>0.25</v>
      </c>
      <c r="G33" s="2" t="s">
        <v>44</v>
      </c>
      <c r="H33" s="2" t="s">
        <v>129</v>
      </c>
    </row>
    <row r="34" spans="2:8" ht="12.75" customHeight="1" x14ac:dyDescent="0.2">
      <c r="B34" s="2">
        <v>6280</v>
      </c>
      <c r="C34" s="2" t="s">
        <v>18</v>
      </c>
      <c r="D34" s="3">
        <v>40409</v>
      </c>
      <c r="E34" s="3">
        <v>40344</v>
      </c>
      <c r="F34" s="4">
        <v>0.25</v>
      </c>
      <c r="G34" s="2" t="s">
        <v>5</v>
      </c>
      <c r="H34" s="2" t="s">
        <v>127</v>
      </c>
    </row>
    <row r="35" spans="2:8" ht="12.75" customHeight="1" x14ac:dyDescent="0.2">
      <c r="B35" s="2">
        <v>9648</v>
      </c>
      <c r="C35" s="2" t="s">
        <v>14</v>
      </c>
      <c r="D35" s="3">
        <v>40499</v>
      </c>
      <c r="E35" s="3">
        <v>40232</v>
      </c>
      <c r="F35" s="4">
        <v>0.20833333333333334</v>
      </c>
      <c r="G35" s="2" t="s">
        <v>66</v>
      </c>
      <c r="H35" s="2" t="s">
        <v>128</v>
      </c>
    </row>
    <row r="36" spans="2:8" ht="12.75" customHeight="1" x14ac:dyDescent="0.2">
      <c r="B36" s="2" t="s">
        <v>3</v>
      </c>
      <c r="F36" s="4">
        <f>SUBTOTAL(109,Table9[WE_Hrs])</f>
        <v>1.4999999999999998</v>
      </c>
      <c r="H36" s="2">
        <f>SUBTOTAL(103,Table9[Remarks])</f>
        <v>8</v>
      </c>
    </row>
    <row r="38" spans="2:8" ht="12.75" customHeight="1" x14ac:dyDescent="0.2">
      <c r="B38" s="2" t="s">
        <v>34</v>
      </c>
    </row>
    <row r="39" spans="2:8" ht="12.75" customHeight="1" x14ac:dyDescent="0.2">
      <c r="B39" s="2" t="s">
        <v>62</v>
      </c>
      <c r="C39" s="2" t="s">
        <v>51</v>
      </c>
      <c r="D39" s="2" t="s">
        <v>52</v>
      </c>
      <c r="E39" s="2" t="s">
        <v>53</v>
      </c>
      <c r="F39" s="2" t="s">
        <v>48</v>
      </c>
      <c r="G39" s="2" t="s">
        <v>0</v>
      </c>
      <c r="H39" s="2" t="s">
        <v>2</v>
      </c>
    </row>
    <row r="40" spans="2:8" ht="12.75" customHeight="1" x14ac:dyDescent="0.2">
      <c r="B40" s="2">
        <f t="shared" ref="B40:B47" ca="1" si="0">RANDBETWEEN(1000,9999)</f>
        <v>5335</v>
      </c>
      <c r="C40" s="2" t="str">
        <f ca="1">INDEX(Table1[Apps],RANDBETWEEN(1,8))</f>
        <v>App4</v>
      </c>
      <c r="D40" s="3">
        <f t="shared" ref="D40:D47" ca="1" si="1">DATE(2010,RANDBETWEEN(1,12),RANDBETWEEN(1,31))</f>
        <v>40354</v>
      </c>
      <c r="E40" s="2" t="str">
        <f t="shared" ref="E40:E47" ca="1" si="2">INDEX(UpK,RANDBETWEEN(1,16))&amp;INDEX(vowel,RANDBETWEEN(1,5))&amp;INDEX(LoK,RANDBETWEEN(1,13))&amp;INDEX(vowel,RANDBETWEEN(1,5))&amp;INDEX(LoK,RANDBETWEEN(1,13))</f>
        <v>Lirip</v>
      </c>
      <c r="F40" s="4">
        <f t="shared" ref="F40:F47" ca="1" si="3">RANDBETWEEN(1,8)/24</f>
        <v>0.29166666666666669</v>
      </c>
      <c r="G40" s="2" t="str">
        <f ca="1">INDEX(Table1[S_1],RANDBETWEEN(1,6))</f>
        <v>In Progress</v>
      </c>
      <c r="H40" s="2" t="str">
        <f t="shared" ref="H40:H47" ca="1" si="4">INDEX(UpK,RANDBETWEEN(1,16))&amp;INDEX(vowel,RANDBETWEEN(1,5))&amp;INDEX(LoK,RANDBETWEEN(1,13))&amp;INDEX(vowel,RANDBETWEEN(1,5))&amp;INDEX(LoK,RANDBETWEEN(1,13))</f>
        <v>Ribuf</v>
      </c>
    </row>
    <row r="41" spans="2:8" ht="12.75" customHeight="1" x14ac:dyDescent="0.2">
      <c r="B41" s="2">
        <f t="shared" ca="1" si="0"/>
        <v>1097</v>
      </c>
      <c r="C41" s="2" t="str">
        <f ca="1">INDEX(Table1[Apps],RANDBETWEEN(1,8))</f>
        <v>App5</v>
      </c>
      <c r="D41" s="3">
        <f t="shared" ca="1" si="1"/>
        <v>40481</v>
      </c>
      <c r="E41" s="2" t="str">
        <f t="shared" ca="1" si="2"/>
        <v>Nomip</v>
      </c>
      <c r="F41" s="4">
        <f t="shared" ca="1" si="3"/>
        <v>0.29166666666666669</v>
      </c>
      <c r="G41" s="2" t="str">
        <f ca="1">INDEX(Table1[S_1],RANDBETWEEN(1,6))</f>
        <v>Open</v>
      </c>
      <c r="H41" s="2" t="str">
        <f t="shared" ca="1" si="4"/>
        <v>Sedas</v>
      </c>
    </row>
    <row r="42" spans="2:8" ht="12.75" customHeight="1" x14ac:dyDescent="0.2">
      <c r="B42" s="2">
        <f t="shared" ca="1" si="0"/>
        <v>4957</v>
      </c>
      <c r="C42" s="2" t="str">
        <f ca="1">INDEX(Table1[Apps],RANDBETWEEN(1,8))</f>
        <v>App4</v>
      </c>
      <c r="D42" s="3">
        <f t="shared" ca="1" si="1"/>
        <v>40423</v>
      </c>
      <c r="E42" s="2" t="str">
        <f t="shared" ca="1" si="2"/>
        <v>Gusek</v>
      </c>
      <c r="F42" s="4">
        <f t="shared" ca="1" si="3"/>
        <v>0.20833333333333334</v>
      </c>
      <c r="G42" s="2" t="str">
        <f ca="1">INDEX(Table1[S_1],RANDBETWEEN(1,6))</f>
        <v>Resolved</v>
      </c>
      <c r="H42" s="2" t="str">
        <f t="shared" ca="1" si="4"/>
        <v>Temof</v>
      </c>
    </row>
    <row r="43" spans="2:8" ht="12.75" customHeight="1" x14ac:dyDescent="0.2">
      <c r="B43" s="2">
        <f t="shared" ca="1" si="0"/>
        <v>1715</v>
      </c>
      <c r="C43" s="2" t="str">
        <f ca="1">INDEX(Table1[Apps],RANDBETWEEN(1,8))</f>
        <v>App4</v>
      </c>
      <c r="D43" s="3">
        <f t="shared" ca="1" si="1"/>
        <v>40232</v>
      </c>
      <c r="E43" s="2" t="str">
        <f t="shared" ca="1" si="2"/>
        <v>Bonad</v>
      </c>
      <c r="F43" s="4">
        <f t="shared" ca="1" si="3"/>
        <v>0.20833333333333334</v>
      </c>
      <c r="G43" s="2" t="str">
        <f ca="1">INDEX(Table1[S_1],RANDBETWEEN(1,6))</f>
        <v>Resolved</v>
      </c>
      <c r="H43" s="2" t="str">
        <f t="shared" ca="1" si="4"/>
        <v>Sufan</v>
      </c>
    </row>
    <row r="44" spans="2:8" ht="12.75" customHeight="1" x14ac:dyDescent="0.2">
      <c r="B44" s="2">
        <f t="shared" ca="1" si="0"/>
        <v>1214</v>
      </c>
      <c r="C44" s="2" t="str">
        <f ca="1">INDEX(Table1[Apps],RANDBETWEEN(1,8))</f>
        <v>App8</v>
      </c>
      <c r="D44" s="3">
        <f t="shared" ca="1" si="1"/>
        <v>40286</v>
      </c>
      <c r="E44" s="2" t="str">
        <f t="shared" ca="1" si="2"/>
        <v>Fibes</v>
      </c>
      <c r="F44" s="4">
        <f t="shared" ca="1" si="3"/>
        <v>0.33333333333333331</v>
      </c>
      <c r="G44" s="2" t="str">
        <f ca="1">INDEX(Table1[S_1],RANDBETWEEN(1,6))</f>
        <v>In Progress</v>
      </c>
      <c r="H44" s="2" t="str">
        <f t="shared" ca="1" si="4"/>
        <v>Damag</v>
      </c>
    </row>
    <row r="45" spans="2:8" ht="12.75" customHeight="1" x14ac:dyDescent="0.2">
      <c r="B45" s="2">
        <f t="shared" ca="1" si="0"/>
        <v>5206</v>
      </c>
      <c r="C45" s="2" t="str">
        <f ca="1">INDEX(Table1[Apps],RANDBETWEEN(1,8))</f>
        <v>App5</v>
      </c>
      <c r="D45" s="3">
        <f t="shared" ca="1" si="1"/>
        <v>40288</v>
      </c>
      <c r="E45" s="2" t="str">
        <f t="shared" ca="1" si="2"/>
        <v>Rafus</v>
      </c>
      <c r="F45" s="4">
        <f t="shared" ca="1" si="3"/>
        <v>0.33333333333333331</v>
      </c>
      <c r="G45" s="2" t="str">
        <f ca="1">INDEX(Table1[S_1],RANDBETWEEN(1,6))</f>
        <v>Open</v>
      </c>
      <c r="H45" s="2" t="str">
        <f t="shared" ca="1" si="4"/>
        <v>Wodud</v>
      </c>
    </row>
    <row r="46" spans="2:8" ht="12.75" customHeight="1" x14ac:dyDescent="0.2">
      <c r="B46" s="2">
        <f t="shared" ca="1" si="0"/>
        <v>6926</v>
      </c>
      <c r="C46" s="2" t="str">
        <f ca="1">INDEX(Table1[Apps],RANDBETWEEN(1,8))</f>
        <v>App7</v>
      </c>
      <c r="D46" s="3">
        <f t="shared" ca="1" si="1"/>
        <v>40292</v>
      </c>
      <c r="E46" s="2" t="str">
        <f t="shared" ca="1" si="2"/>
        <v>Wobug</v>
      </c>
      <c r="F46" s="4">
        <f t="shared" ca="1" si="3"/>
        <v>4.1666666666666664E-2</v>
      </c>
      <c r="G46" s="2" t="str">
        <f ca="1">INDEX(Table1[S_1],RANDBETWEEN(1,6))</f>
        <v>Closed</v>
      </c>
      <c r="H46" s="2" t="str">
        <f t="shared" ca="1" si="4"/>
        <v>Bofob</v>
      </c>
    </row>
    <row r="47" spans="2:8" ht="12.75" customHeight="1" x14ac:dyDescent="0.2">
      <c r="B47" s="2">
        <f t="shared" ca="1" si="0"/>
        <v>5474</v>
      </c>
      <c r="C47" s="2" t="str">
        <f ca="1">INDEX(Table1[Apps],RANDBETWEEN(1,8))</f>
        <v>App6</v>
      </c>
      <c r="D47" s="3">
        <f t="shared" ca="1" si="1"/>
        <v>40212</v>
      </c>
      <c r="E47" s="2" t="str">
        <f t="shared" ca="1" si="2"/>
        <v>Gerur</v>
      </c>
      <c r="F47" s="4">
        <f t="shared" ca="1" si="3"/>
        <v>0.33333333333333331</v>
      </c>
      <c r="G47" s="2" t="str">
        <f ca="1">INDEX(Table1[S_1],RANDBETWEEN(1,6))</f>
        <v>Hold</v>
      </c>
      <c r="H47" s="2" t="str">
        <f t="shared" ca="1" si="4"/>
        <v>Kobah</v>
      </c>
    </row>
    <row r="48" spans="2:8" ht="12.75" customHeight="1" x14ac:dyDescent="0.2">
      <c r="B48" s="2" t="s">
        <v>3</v>
      </c>
      <c r="F48" s="4">
        <f ca="1">SUBTOTAL(109,Table10[WE_Hrs])</f>
        <v>2.0416666666666665</v>
      </c>
    </row>
    <row r="50" spans="2:9" ht="12.75" customHeight="1" x14ac:dyDescent="0.2">
      <c r="B50" s="2" t="s">
        <v>35</v>
      </c>
    </row>
    <row r="51" spans="2:9" ht="12.75" customHeight="1" x14ac:dyDescent="0.2">
      <c r="B51" s="2" t="s">
        <v>61</v>
      </c>
      <c r="C51" s="2" t="s">
        <v>56</v>
      </c>
      <c r="D51" s="2" t="s">
        <v>51</v>
      </c>
      <c r="E51" s="2" t="s">
        <v>53</v>
      </c>
      <c r="F51" s="2" t="s">
        <v>55</v>
      </c>
      <c r="G51" s="2" t="s">
        <v>54</v>
      </c>
      <c r="H51" s="2" t="s">
        <v>48</v>
      </c>
      <c r="I51" s="2" t="s">
        <v>0</v>
      </c>
    </row>
    <row r="52" spans="2:9" ht="12.75" customHeight="1" x14ac:dyDescent="0.2">
      <c r="B52" s="2">
        <f t="shared" ref="B52:B59" ca="1" si="5">RANDBETWEEN(1000,9999)</f>
        <v>5905</v>
      </c>
      <c r="C52" s="2">
        <f t="shared" ref="C52:C59" ca="1" si="6">RANDBETWEEN(10,99)</f>
        <v>63</v>
      </c>
      <c r="D52" s="2" t="str">
        <f ca="1">INDEX(Table1[Apps],RANDBETWEEN(1,8))</f>
        <v>App4</v>
      </c>
      <c r="E52" s="2" t="str">
        <f t="shared" ref="E52:E59" ca="1" si="7">INDEX(UpK,RANDBETWEEN(1,16))&amp;INDEX(vowel,RANDBETWEEN(1,5))&amp;INDEX(LoK,RANDBETWEEN(1,13))&amp;INDEX(vowel,RANDBETWEEN(1,5))&amp;INDEX(LoK,RANDBETWEEN(1,13))</f>
        <v>Nahuf</v>
      </c>
      <c r="F52" s="3">
        <f t="shared" ref="F52:G59" ca="1" si="8">DATE(2010,RANDBETWEEN(1,12),RANDBETWEEN(1,31))</f>
        <v>40183</v>
      </c>
      <c r="G52" s="3">
        <f t="shared" ca="1" si="8"/>
        <v>40336</v>
      </c>
      <c r="H52" s="4">
        <f t="shared" ref="H52:H59" ca="1" si="9">RANDBETWEEN(1,8)/24</f>
        <v>0.20833333333333334</v>
      </c>
      <c r="I52" s="2" t="str">
        <f ca="1">INDEX(Table1[S_1],RANDBETWEEN(1,6))</f>
        <v>Restored</v>
      </c>
    </row>
    <row r="53" spans="2:9" ht="12.75" customHeight="1" x14ac:dyDescent="0.2">
      <c r="B53" s="2">
        <f t="shared" ca="1" si="5"/>
        <v>8994</v>
      </c>
      <c r="C53" s="2">
        <f t="shared" ca="1" si="6"/>
        <v>28</v>
      </c>
      <c r="D53" s="2" t="str">
        <f ca="1">INDEX(Table1[Apps],RANDBETWEEN(1,8))</f>
        <v>App3</v>
      </c>
      <c r="E53" s="2" t="str">
        <f t="shared" ca="1" si="7"/>
        <v>Rugun</v>
      </c>
      <c r="F53" s="3">
        <f t="shared" ca="1" si="8"/>
        <v>40512</v>
      </c>
      <c r="G53" s="3">
        <f t="shared" ca="1" si="8"/>
        <v>40449</v>
      </c>
      <c r="H53" s="4">
        <f t="shared" ca="1" si="9"/>
        <v>0.125</v>
      </c>
      <c r="I53" s="2" t="str">
        <f ca="1">INDEX(Table1[S_1],RANDBETWEEN(1,6))</f>
        <v>Hold</v>
      </c>
    </row>
    <row r="54" spans="2:9" ht="12.75" customHeight="1" x14ac:dyDescent="0.2">
      <c r="B54" s="2">
        <f t="shared" ca="1" si="5"/>
        <v>1627</v>
      </c>
      <c r="C54" s="2">
        <f t="shared" ca="1" si="6"/>
        <v>60</v>
      </c>
      <c r="D54" s="2" t="str">
        <f ca="1">INDEX(Table1[Apps],RANDBETWEEN(1,8))</f>
        <v>App5</v>
      </c>
      <c r="E54" s="2" t="str">
        <f t="shared" ca="1" si="7"/>
        <v>Fisef</v>
      </c>
      <c r="F54" s="3">
        <f t="shared" ca="1" si="8"/>
        <v>40391</v>
      </c>
      <c r="G54" s="3">
        <f t="shared" ca="1" si="8"/>
        <v>40338</v>
      </c>
      <c r="H54" s="4">
        <f t="shared" ca="1" si="9"/>
        <v>8.3333333333333329E-2</v>
      </c>
      <c r="I54" s="2" t="str">
        <f ca="1">INDEX(Table1[S_1],RANDBETWEEN(1,6))</f>
        <v>Closed</v>
      </c>
    </row>
    <row r="55" spans="2:9" ht="12.75" customHeight="1" x14ac:dyDescent="0.2">
      <c r="B55" s="2">
        <f t="shared" ca="1" si="5"/>
        <v>2199</v>
      </c>
      <c r="C55" s="2">
        <f t="shared" ca="1" si="6"/>
        <v>93</v>
      </c>
      <c r="D55" s="2" t="str">
        <f ca="1">INDEX(Table1[Apps],RANDBETWEEN(1,8))</f>
        <v>App2</v>
      </c>
      <c r="E55" s="2" t="str">
        <f t="shared" ca="1" si="7"/>
        <v>Kacot</v>
      </c>
      <c r="F55" s="3">
        <f t="shared" ca="1" si="8"/>
        <v>40480</v>
      </c>
      <c r="G55" s="3">
        <f t="shared" ca="1" si="8"/>
        <v>40451</v>
      </c>
      <c r="H55" s="4">
        <f t="shared" ca="1" si="9"/>
        <v>0.20833333333333334</v>
      </c>
      <c r="I55" s="2" t="str">
        <f ca="1">INDEX(Table1[S_1],RANDBETWEEN(1,6))</f>
        <v>Restored</v>
      </c>
    </row>
    <row r="56" spans="2:9" ht="12.75" customHeight="1" x14ac:dyDescent="0.2">
      <c r="B56" s="2">
        <f t="shared" ca="1" si="5"/>
        <v>7703</v>
      </c>
      <c r="C56" s="2">
        <f t="shared" ca="1" si="6"/>
        <v>37</v>
      </c>
      <c r="D56" s="2" t="str">
        <f ca="1">INDEX(Table1[Apps],RANDBETWEEN(1,8))</f>
        <v>App7</v>
      </c>
      <c r="E56" s="2" t="str">
        <f t="shared" ca="1" si="7"/>
        <v>Bapib</v>
      </c>
      <c r="F56" s="3">
        <f t="shared" ca="1" si="8"/>
        <v>40449</v>
      </c>
      <c r="G56" s="3">
        <f t="shared" ca="1" si="8"/>
        <v>40343</v>
      </c>
      <c r="H56" s="4">
        <f t="shared" ca="1" si="9"/>
        <v>8.3333333333333329E-2</v>
      </c>
      <c r="I56" s="2" t="str">
        <f ca="1">INDEX(Table1[S_1],RANDBETWEEN(1,6))</f>
        <v>Closed</v>
      </c>
    </row>
    <row r="57" spans="2:9" ht="12.75" customHeight="1" x14ac:dyDescent="0.2">
      <c r="B57" s="2">
        <f t="shared" ca="1" si="5"/>
        <v>3163</v>
      </c>
      <c r="C57" s="2">
        <f t="shared" ca="1" si="6"/>
        <v>65</v>
      </c>
      <c r="D57" s="2" t="str">
        <f ca="1">INDEX(Table1[Apps],RANDBETWEEN(1,8))</f>
        <v>App3</v>
      </c>
      <c r="E57" s="2" t="str">
        <f t="shared" ca="1" si="7"/>
        <v>Wepok</v>
      </c>
      <c r="F57" s="3">
        <f t="shared" ca="1" si="8"/>
        <v>40386</v>
      </c>
      <c r="G57" s="3">
        <f t="shared" ca="1" si="8"/>
        <v>40378</v>
      </c>
      <c r="H57" s="4">
        <f t="shared" ca="1" si="9"/>
        <v>0.20833333333333334</v>
      </c>
      <c r="I57" s="2" t="str">
        <f ca="1">INDEX(Table1[S_1],RANDBETWEEN(1,6))</f>
        <v>Resolved</v>
      </c>
    </row>
    <row r="58" spans="2:9" ht="12.75" customHeight="1" x14ac:dyDescent="0.2">
      <c r="B58" s="2">
        <f t="shared" ca="1" si="5"/>
        <v>2200</v>
      </c>
      <c r="C58" s="2">
        <f t="shared" ca="1" si="6"/>
        <v>56</v>
      </c>
      <c r="D58" s="2" t="str">
        <f ca="1">INDEX(Table1[Apps],RANDBETWEEN(1,8))</f>
        <v>App3</v>
      </c>
      <c r="E58" s="2" t="str">
        <f t="shared" ca="1" si="7"/>
        <v>Dacib</v>
      </c>
      <c r="F58" s="3">
        <f t="shared" ca="1" si="8"/>
        <v>40510</v>
      </c>
      <c r="G58" s="3">
        <f t="shared" ca="1" si="8"/>
        <v>40520</v>
      </c>
      <c r="H58" s="4">
        <f t="shared" ca="1" si="9"/>
        <v>0.16666666666666666</v>
      </c>
      <c r="I58" s="2" t="str">
        <f ca="1">INDEX(Table1[S_1],RANDBETWEEN(1,6))</f>
        <v>Hold</v>
      </c>
    </row>
    <row r="59" spans="2:9" ht="12.75" customHeight="1" x14ac:dyDescent="0.2">
      <c r="B59" s="2">
        <f t="shared" ca="1" si="5"/>
        <v>7842</v>
      </c>
      <c r="C59" s="2">
        <f t="shared" ca="1" si="6"/>
        <v>49</v>
      </c>
      <c r="D59" s="2" t="str">
        <f ca="1">INDEX(Table1[Apps],RANDBETWEEN(1,8))</f>
        <v>App4</v>
      </c>
      <c r="E59" s="2" t="str">
        <f t="shared" ca="1" si="7"/>
        <v>Puted</v>
      </c>
      <c r="F59" s="3">
        <f t="shared" ca="1" si="8"/>
        <v>40302</v>
      </c>
      <c r="G59" s="3">
        <f t="shared" ca="1" si="8"/>
        <v>40319</v>
      </c>
      <c r="H59" s="4">
        <f t="shared" ca="1" si="9"/>
        <v>0.125</v>
      </c>
      <c r="I59" s="2" t="str">
        <f ca="1">INDEX(Table1[S_1],RANDBETWEEN(1,6))</f>
        <v>Hold</v>
      </c>
    </row>
    <row r="60" spans="2:9" ht="12.75" customHeight="1" x14ac:dyDescent="0.2">
      <c r="B60" s="2" t="s">
        <v>3</v>
      </c>
      <c r="H60" s="4">
        <f ca="1">SUBTOTAL(109,Table11[WE_Hrs])</f>
        <v>1.2083333333333335</v>
      </c>
    </row>
  </sheetData>
  <pageMargins left="0.75" right="0.75" top="1" bottom="1" header="0.5" footer="0.5"/>
  <headerFooter alignWithMargins="0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60"/>
  <sheetViews>
    <sheetView workbookViewId="0">
      <selection activeCell="B32" sqref="B32"/>
    </sheetView>
  </sheetViews>
  <sheetFormatPr defaultRowHeight="12.75" customHeight="1" x14ac:dyDescent="0.2"/>
  <cols>
    <col min="1" max="1" width="5.28515625" style="2" customWidth="1"/>
    <col min="2" max="2" width="10.5703125" style="2" bestFit="1" customWidth="1"/>
    <col min="3" max="3" width="8.85546875" style="2" bestFit="1" customWidth="1"/>
    <col min="4" max="4" width="11.5703125" style="2" bestFit="1" customWidth="1"/>
    <col min="5" max="6" width="12" style="2" bestFit="1" customWidth="1"/>
    <col min="7" max="8" width="11.28515625" style="2" bestFit="1" customWidth="1"/>
    <col min="9" max="9" width="11.140625" style="2" bestFit="1" customWidth="1"/>
    <col min="10" max="16384" width="9.140625" style="2"/>
  </cols>
  <sheetData>
    <row r="1" spans="2:9" ht="12.75" customHeight="1" x14ac:dyDescent="0.2">
      <c r="B1" s="2" t="s">
        <v>31</v>
      </c>
    </row>
    <row r="2" spans="2:9" ht="12.75" customHeight="1" x14ac:dyDescent="0.2">
      <c r="B2" s="2" t="s">
        <v>65</v>
      </c>
      <c r="C2" s="2" t="s">
        <v>51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0</v>
      </c>
      <c r="I2" s="2" t="s">
        <v>2</v>
      </c>
    </row>
    <row r="3" spans="2:9" ht="12.75" customHeight="1" x14ac:dyDescent="0.2">
      <c r="B3" s="2">
        <v>1568</v>
      </c>
      <c r="C3" s="2" t="s">
        <v>14</v>
      </c>
      <c r="D3" s="3">
        <v>40292</v>
      </c>
      <c r="E3" s="3">
        <v>40269</v>
      </c>
      <c r="F3" s="3">
        <v>40358</v>
      </c>
      <c r="G3" s="4">
        <v>4.1666666666666664E-2</v>
      </c>
      <c r="H3" s="2" t="s">
        <v>66</v>
      </c>
      <c r="I3" s="2" t="s">
        <v>75</v>
      </c>
    </row>
    <row r="4" spans="2:9" ht="12.75" customHeight="1" x14ac:dyDescent="0.2">
      <c r="B4" s="2">
        <v>2567</v>
      </c>
      <c r="C4" s="2" t="s">
        <v>19</v>
      </c>
      <c r="D4" s="3">
        <v>40313</v>
      </c>
      <c r="E4" s="3">
        <v>40316</v>
      </c>
      <c r="F4" s="3">
        <v>40491</v>
      </c>
      <c r="G4" s="4">
        <v>0.125</v>
      </c>
      <c r="H4" s="2" t="s">
        <v>5</v>
      </c>
      <c r="I4" s="2" t="s">
        <v>72</v>
      </c>
    </row>
    <row r="5" spans="2:9" ht="12.75" customHeight="1" x14ac:dyDescent="0.2">
      <c r="B5" s="2">
        <v>3145</v>
      </c>
      <c r="C5" s="2" t="s">
        <v>19</v>
      </c>
      <c r="D5" s="3">
        <v>40399</v>
      </c>
      <c r="E5" s="3">
        <v>40531</v>
      </c>
      <c r="F5" s="3">
        <v>40408</v>
      </c>
      <c r="G5" s="4">
        <v>0.25</v>
      </c>
      <c r="H5" s="2" t="s">
        <v>5</v>
      </c>
      <c r="I5" s="2" t="s">
        <v>76</v>
      </c>
    </row>
    <row r="6" spans="2:9" ht="12.75" customHeight="1" x14ac:dyDescent="0.2">
      <c r="B6" s="2">
        <v>4073</v>
      </c>
      <c r="C6" s="2" t="s">
        <v>21</v>
      </c>
      <c r="D6" s="3">
        <v>40280</v>
      </c>
      <c r="E6" s="3">
        <v>40530</v>
      </c>
      <c r="F6" s="3">
        <v>40526</v>
      </c>
      <c r="G6" s="4">
        <v>0.29166666666666669</v>
      </c>
      <c r="H6" s="2" t="s">
        <v>67</v>
      </c>
      <c r="I6" s="2" t="s">
        <v>74</v>
      </c>
    </row>
    <row r="7" spans="2:9" ht="12.75" customHeight="1" x14ac:dyDescent="0.2">
      <c r="B7" s="2">
        <v>4213</v>
      </c>
      <c r="C7" s="2" t="s">
        <v>19</v>
      </c>
      <c r="D7" s="3">
        <v>40509</v>
      </c>
      <c r="E7" s="3">
        <v>40508</v>
      </c>
      <c r="F7" s="3">
        <v>40540</v>
      </c>
      <c r="G7" s="4">
        <v>0.20833333333333334</v>
      </c>
      <c r="H7" s="2" t="s">
        <v>8</v>
      </c>
      <c r="I7" s="2" t="s">
        <v>77</v>
      </c>
    </row>
    <row r="8" spans="2:9" ht="12.75" customHeight="1" x14ac:dyDescent="0.2">
      <c r="B8" s="2">
        <v>5383</v>
      </c>
      <c r="C8" s="2" t="s">
        <v>18</v>
      </c>
      <c r="D8" s="3">
        <v>40268</v>
      </c>
      <c r="E8" s="3">
        <v>40395</v>
      </c>
      <c r="F8" s="3">
        <v>40408</v>
      </c>
      <c r="G8" s="4">
        <v>0.125</v>
      </c>
      <c r="H8" s="2" t="s">
        <v>67</v>
      </c>
      <c r="I8" s="2" t="s">
        <v>71</v>
      </c>
    </row>
    <row r="9" spans="2:9" ht="12.75" customHeight="1" x14ac:dyDescent="0.2">
      <c r="B9" s="2">
        <v>6598</v>
      </c>
      <c r="C9" s="2" t="s">
        <v>16</v>
      </c>
      <c r="D9" s="3">
        <v>40460</v>
      </c>
      <c r="E9" s="3">
        <v>40446</v>
      </c>
      <c r="F9" s="3">
        <v>40286</v>
      </c>
      <c r="G9" s="4">
        <v>8.3333333333333329E-2</v>
      </c>
      <c r="H9" s="2" t="s">
        <v>8</v>
      </c>
      <c r="I9" s="2" t="s">
        <v>78</v>
      </c>
    </row>
    <row r="10" spans="2:9" ht="12.75" customHeight="1" x14ac:dyDescent="0.2">
      <c r="B10" s="2">
        <v>9759</v>
      </c>
      <c r="C10" s="2" t="s">
        <v>14</v>
      </c>
      <c r="D10" s="3">
        <v>40210</v>
      </c>
      <c r="E10" s="3">
        <v>40505</v>
      </c>
      <c r="F10" s="3">
        <v>40533</v>
      </c>
      <c r="G10" s="4">
        <v>0.16666666666666666</v>
      </c>
      <c r="H10" s="2" t="s">
        <v>66</v>
      </c>
      <c r="I10" s="2" t="s">
        <v>73</v>
      </c>
    </row>
    <row r="11" spans="2:9" ht="12.75" customHeight="1" x14ac:dyDescent="0.2">
      <c r="B11" s="2" t="s">
        <v>3</v>
      </c>
      <c r="G11" s="4">
        <f>SUBTOTAL(109,Table12[WE_Hrs])</f>
        <v>1.2916666666666665</v>
      </c>
    </row>
    <row r="13" spans="2:9" ht="12.75" customHeight="1" x14ac:dyDescent="0.2">
      <c r="B13" s="2" t="s">
        <v>32</v>
      </c>
    </row>
    <row r="14" spans="2:9" ht="12.75" customHeight="1" x14ac:dyDescent="0.2">
      <c r="B14" s="2" t="s">
        <v>64</v>
      </c>
      <c r="C14" s="2" t="s">
        <v>50</v>
      </c>
      <c r="D14" s="2" t="s">
        <v>49</v>
      </c>
      <c r="E14" s="2" t="s">
        <v>1</v>
      </c>
      <c r="F14" s="2" t="s">
        <v>48</v>
      </c>
      <c r="G14" s="2" t="s">
        <v>0</v>
      </c>
      <c r="H14" s="2" t="s">
        <v>2</v>
      </c>
    </row>
    <row r="15" spans="2:9" ht="12.75" customHeight="1" x14ac:dyDescent="0.2">
      <c r="B15" s="2">
        <v>3957</v>
      </c>
      <c r="C15" s="2" t="s">
        <v>27</v>
      </c>
      <c r="D15" s="3">
        <v>40354</v>
      </c>
      <c r="E15" s="2" t="s">
        <v>57</v>
      </c>
      <c r="F15" s="4">
        <v>0.20833333333333334</v>
      </c>
      <c r="G15" s="2" t="s">
        <v>66</v>
      </c>
      <c r="H15" s="2" t="s">
        <v>115</v>
      </c>
    </row>
    <row r="16" spans="2:9" ht="12.75" customHeight="1" x14ac:dyDescent="0.2">
      <c r="B16" s="2">
        <v>4025</v>
      </c>
      <c r="C16" s="2" t="s">
        <v>26</v>
      </c>
      <c r="D16" s="3">
        <v>40410</v>
      </c>
      <c r="E16" s="2" t="s">
        <v>57</v>
      </c>
      <c r="F16" s="4">
        <v>4.1666666666666664E-2</v>
      </c>
      <c r="G16" s="2" t="s">
        <v>5</v>
      </c>
      <c r="H16" s="2" t="s">
        <v>116</v>
      </c>
    </row>
    <row r="17" spans="2:8" ht="12.75" customHeight="1" x14ac:dyDescent="0.2">
      <c r="B17" s="2">
        <v>5574</v>
      </c>
      <c r="C17" s="2" t="s">
        <v>24</v>
      </c>
      <c r="D17" s="3">
        <v>40452</v>
      </c>
      <c r="E17" s="2" t="s">
        <v>58</v>
      </c>
      <c r="F17" s="4">
        <v>4.1666666666666664E-2</v>
      </c>
      <c r="G17" s="2" t="s">
        <v>67</v>
      </c>
      <c r="H17" s="2" t="s">
        <v>113</v>
      </c>
    </row>
    <row r="18" spans="2:8" ht="12.75" customHeight="1" x14ac:dyDescent="0.2">
      <c r="B18" s="2">
        <v>7081</v>
      </c>
      <c r="C18" s="2" t="s">
        <v>30</v>
      </c>
      <c r="D18" s="3">
        <v>40496</v>
      </c>
      <c r="E18" s="2" t="s">
        <v>57</v>
      </c>
      <c r="F18" s="4">
        <v>0.125</v>
      </c>
      <c r="G18" s="2" t="s">
        <v>43</v>
      </c>
      <c r="H18" s="2" t="s">
        <v>120</v>
      </c>
    </row>
    <row r="19" spans="2:8" ht="12.75" customHeight="1" x14ac:dyDescent="0.2">
      <c r="B19" s="2">
        <v>7441</v>
      </c>
      <c r="C19" s="2" t="s">
        <v>23</v>
      </c>
      <c r="D19" s="3">
        <v>40518</v>
      </c>
      <c r="E19" s="2" t="s">
        <v>58</v>
      </c>
      <c r="F19" s="4">
        <v>0.29166666666666669</v>
      </c>
      <c r="G19" s="2" t="s">
        <v>44</v>
      </c>
      <c r="H19" s="2" t="s">
        <v>119</v>
      </c>
    </row>
    <row r="20" spans="2:8" ht="12.75" customHeight="1" x14ac:dyDescent="0.2">
      <c r="B20" s="2">
        <v>8022</v>
      </c>
      <c r="C20" s="2" t="s">
        <v>24</v>
      </c>
      <c r="D20" s="3">
        <v>40514</v>
      </c>
      <c r="E20" s="2" t="s">
        <v>58</v>
      </c>
      <c r="F20" s="4">
        <v>8.3333333333333329E-2</v>
      </c>
      <c r="G20" s="2" t="s">
        <v>43</v>
      </c>
      <c r="H20" s="2" t="s">
        <v>114</v>
      </c>
    </row>
    <row r="21" spans="2:8" ht="12.75" customHeight="1" x14ac:dyDescent="0.2">
      <c r="B21" s="2">
        <v>8139</v>
      </c>
      <c r="C21" s="2" t="s">
        <v>26</v>
      </c>
      <c r="D21" s="3">
        <v>40324</v>
      </c>
      <c r="E21" s="2" t="s">
        <v>58</v>
      </c>
      <c r="F21" s="4">
        <v>0.20833333333333334</v>
      </c>
      <c r="G21" s="2" t="s">
        <v>43</v>
      </c>
      <c r="H21" s="2" t="s">
        <v>117</v>
      </c>
    </row>
    <row r="22" spans="2:8" ht="12.75" customHeight="1" x14ac:dyDescent="0.2">
      <c r="B22" s="2">
        <v>9584</v>
      </c>
      <c r="C22" s="2" t="s">
        <v>27</v>
      </c>
      <c r="D22" s="3">
        <v>40513</v>
      </c>
      <c r="E22" s="2" t="s">
        <v>59</v>
      </c>
      <c r="F22" s="4">
        <v>4.1666666666666664E-2</v>
      </c>
      <c r="G22" s="2" t="s">
        <v>43</v>
      </c>
      <c r="H22" s="2" t="s">
        <v>118</v>
      </c>
    </row>
    <row r="23" spans="2:8" ht="12.75" customHeight="1" x14ac:dyDescent="0.2">
      <c r="B23" s="2">
        <v>9865</v>
      </c>
      <c r="C23" s="2" t="s">
        <v>28</v>
      </c>
      <c r="D23" s="3">
        <v>40318</v>
      </c>
      <c r="E23" s="2" t="s">
        <v>60</v>
      </c>
      <c r="F23" s="4">
        <v>0.29166666666666669</v>
      </c>
      <c r="G23" s="2" t="s">
        <v>66</v>
      </c>
      <c r="H23" s="2" t="s">
        <v>121</v>
      </c>
    </row>
    <row r="24" spans="2:8" ht="12.75" customHeight="1" x14ac:dyDescent="0.2">
      <c r="B24" s="2" t="s">
        <v>3</v>
      </c>
      <c r="F24" s="4">
        <f>SUBTOTAL(109,Table13[WE_Hrs])</f>
        <v>1.3333333333333335</v>
      </c>
    </row>
    <row r="26" spans="2:8" ht="12.75" customHeight="1" x14ac:dyDescent="0.2">
      <c r="B26" s="2" t="s">
        <v>33</v>
      </c>
    </row>
    <row r="27" spans="2:8" ht="12.75" customHeight="1" x14ac:dyDescent="0.2">
      <c r="B27" s="2" t="s">
        <v>63</v>
      </c>
      <c r="C27" s="2" t="s">
        <v>51</v>
      </c>
      <c r="D27" s="2" t="s">
        <v>46</v>
      </c>
      <c r="E27" s="2" t="s">
        <v>47</v>
      </c>
      <c r="F27" s="2" t="s">
        <v>48</v>
      </c>
      <c r="G27" s="2" t="s">
        <v>0</v>
      </c>
      <c r="H27" s="2" t="s">
        <v>2</v>
      </c>
    </row>
    <row r="28" spans="2:8" ht="12.75" customHeight="1" x14ac:dyDescent="0.2">
      <c r="B28" s="2">
        <v>1258</v>
      </c>
      <c r="C28" s="2" t="s">
        <v>14</v>
      </c>
      <c r="D28" s="3">
        <v>40530</v>
      </c>
      <c r="E28" s="3">
        <v>40289</v>
      </c>
      <c r="F28" s="4">
        <v>8.3333333333333329E-2</v>
      </c>
      <c r="G28" s="2" t="s">
        <v>5</v>
      </c>
      <c r="H28" s="2" t="s">
        <v>144</v>
      </c>
    </row>
    <row r="29" spans="2:8" ht="12.75" customHeight="1" x14ac:dyDescent="0.2">
      <c r="B29" s="2">
        <v>3082</v>
      </c>
      <c r="C29" s="2" t="s">
        <v>14</v>
      </c>
      <c r="D29" s="3">
        <v>40486</v>
      </c>
      <c r="E29" s="3">
        <v>40275</v>
      </c>
      <c r="F29" s="4">
        <v>8.3333333333333329E-2</v>
      </c>
      <c r="G29" s="2" t="s">
        <v>8</v>
      </c>
      <c r="H29" s="2" t="s">
        <v>138</v>
      </c>
    </row>
    <row r="30" spans="2:8" ht="12.75" customHeight="1" x14ac:dyDescent="0.2">
      <c r="B30" s="2">
        <v>3393</v>
      </c>
      <c r="C30" s="2" t="s">
        <v>17</v>
      </c>
      <c r="D30" s="3">
        <v>40340</v>
      </c>
      <c r="E30" s="3">
        <v>40277</v>
      </c>
      <c r="F30" s="4">
        <v>8.3333333333333329E-2</v>
      </c>
      <c r="G30" s="2" t="s">
        <v>43</v>
      </c>
      <c r="H30" s="2" t="s">
        <v>142</v>
      </c>
    </row>
    <row r="31" spans="2:8" ht="12.75" customHeight="1" x14ac:dyDescent="0.2">
      <c r="B31" s="2">
        <v>3560</v>
      </c>
      <c r="C31" s="2" t="s">
        <v>19</v>
      </c>
      <c r="D31" s="3">
        <v>40521</v>
      </c>
      <c r="E31" s="3">
        <v>40318</v>
      </c>
      <c r="F31" s="4">
        <v>4.1666666666666664E-2</v>
      </c>
      <c r="G31" s="2" t="s">
        <v>67</v>
      </c>
      <c r="H31" s="2" t="s">
        <v>139</v>
      </c>
    </row>
    <row r="32" spans="2:8" ht="12.75" customHeight="1" x14ac:dyDescent="0.2">
      <c r="B32" s="2">
        <v>4308</v>
      </c>
      <c r="C32" s="2" t="s">
        <v>19</v>
      </c>
      <c r="D32" s="3">
        <v>40464</v>
      </c>
      <c r="E32" s="3">
        <v>40376</v>
      </c>
      <c r="F32" s="4">
        <v>0.29166666666666669</v>
      </c>
      <c r="G32" s="2" t="s">
        <v>44</v>
      </c>
      <c r="H32" s="2" t="s">
        <v>145</v>
      </c>
    </row>
    <row r="33" spans="2:8" ht="12.75" customHeight="1" x14ac:dyDescent="0.2">
      <c r="B33" s="2">
        <v>4414</v>
      </c>
      <c r="C33" s="2" t="s">
        <v>15</v>
      </c>
      <c r="D33" s="3">
        <v>40288</v>
      </c>
      <c r="E33" s="3">
        <v>40208</v>
      </c>
      <c r="F33" s="4">
        <v>0.25</v>
      </c>
      <c r="G33" s="2" t="s">
        <v>44</v>
      </c>
      <c r="H33" s="2" t="s">
        <v>143</v>
      </c>
    </row>
    <row r="34" spans="2:8" ht="12.75" customHeight="1" x14ac:dyDescent="0.2">
      <c r="B34" s="2">
        <v>4798</v>
      </c>
      <c r="C34" s="2" t="s">
        <v>18</v>
      </c>
      <c r="D34" s="3">
        <v>40188</v>
      </c>
      <c r="E34" s="3">
        <v>40245</v>
      </c>
      <c r="F34" s="4">
        <v>0.125</v>
      </c>
      <c r="G34" s="2" t="s">
        <v>44</v>
      </c>
      <c r="H34" s="2" t="s">
        <v>141</v>
      </c>
    </row>
    <row r="35" spans="2:8" ht="12.75" customHeight="1" x14ac:dyDescent="0.2">
      <c r="B35" s="2">
        <v>9499</v>
      </c>
      <c r="C35" s="2" t="s">
        <v>18</v>
      </c>
      <c r="D35" s="3">
        <v>40360</v>
      </c>
      <c r="E35" s="3">
        <v>40239</v>
      </c>
      <c r="F35" s="4">
        <v>0.125</v>
      </c>
      <c r="G35" s="2" t="s">
        <v>5</v>
      </c>
      <c r="H35" s="2" t="s">
        <v>140</v>
      </c>
    </row>
    <row r="36" spans="2:8" ht="12.75" customHeight="1" x14ac:dyDescent="0.2">
      <c r="B36" s="2" t="s">
        <v>3</v>
      </c>
      <c r="F36" s="4">
        <f>SUBTOTAL(109,Table14[WE_Hrs])</f>
        <v>1.0833333333333335</v>
      </c>
      <c r="H36" s="2">
        <f>SUBTOTAL(103,Table14[Remarks])</f>
        <v>8</v>
      </c>
    </row>
    <row r="38" spans="2:8" ht="12.75" customHeight="1" x14ac:dyDescent="0.2">
      <c r="B38" s="2" t="s">
        <v>34</v>
      </c>
    </row>
    <row r="39" spans="2:8" ht="12.75" customHeight="1" x14ac:dyDescent="0.2">
      <c r="B39" s="2" t="s">
        <v>62</v>
      </c>
      <c r="C39" s="2" t="s">
        <v>51</v>
      </c>
      <c r="D39" s="2" t="s">
        <v>52</v>
      </c>
      <c r="E39" s="2" t="s">
        <v>53</v>
      </c>
      <c r="F39" s="2" t="s">
        <v>48</v>
      </c>
      <c r="G39" s="2" t="s">
        <v>0</v>
      </c>
      <c r="H39" s="2" t="s">
        <v>2</v>
      </c>
    </row>
    <row r="40" spans="2:8" ht="12.75" customHeight="1" x14ac:dyDescent="0.2">
      <c r="B40" s="2">
        <f t="shared" ref="B40:B47" ca="1" si="0">RANDBETWEEN(1000,9999)</f>
        <v>4842</v>
      </c>
      <c r="C40" s="2" t="str">
        <f ca="1">INDEX(Table1[Apps],RANDBETWEEN(1,8))</f>
        <v>App3</v>
      </c>
      <c r="D40" s="3">
        <f t="shared" ref="D40:D47" ca="1" si="1">DATE(2010,RANDBETWEEN(1,12),RANDBETWEEN(1,31))</f>
        <v>40397</v>
      </c>
      <c r="E40" s="2" t="str">
        <f t="shared" ref="E40:E47" ca="1" si="2">INDEX(UpK,RANDBETWEEN(1,16))&amp;INDEX(vowel,RANDBETWEEN(1,5))&amp;INDEX(LoK,RANDBETWEEN(1,13))&amp;INDEX(vowel,RANDBETWEEN(1,5))&amp;INDEX(LoK,RANDBETWEEN(1,13))</f>
        <v>Miseb</v>
      </c>
      <c r="F40" s="4">
        <f t="shared" ref="F40:F47" ca="1" si="3">RANDBETWEEN(1,8)/24</f>
        <v>0.25</v>
      </c>
      <c r="G40" s="2" t="str">
        <f ca="1">INDEX(Table1[S_1],RANDBETWEEN(1,6))</f>
        <v>In Progress</v>
      </c>
      <c r="H40" s="2" t="str">
        <f t="shared" ref="H40:H47" ca="1" si="4">INDEX(UpK,RANDBETWEEN(1,16))&amp;INDEX(vowel,RANDBETWEEN(1,5))&amp;INDEX(LoK,RANDBETWEEN(1,13))&amp;INDEX(vowel,RANDBETWEEN(1,5))&amp;INDEX(LoK,RANDBETWEEN(1,13))</f>
        <v>Sihuk</v>
      </c>
    </row>
    <row r="41" spans="2:8" ht="12.75" customHeight="1" x14ac:dyDescent="0.2">
      <c r="B41" s="2">
        <f t="shared" ca="1" si="0"/>
        <v>3201</v>
      </c>
      <c r="C41" s="2" t="str">
        <f ca="1">INDEX(Table1[Apps],RANDBETWEEN(1,8))</f>
        <v>App3</v>
      </c>
      <c r="D41" s="3">
        <f t="shared" ca="1" si="1"/>
        <v>40194</v>
      </c>
      <c r="E41" s="2" t="str">
        <f t="shared" ca="1" si="2"/>
        <v>Wehid</v>
      </c>
      <c r="F41" s="4">
        <f t="shared" ca="1" si="3"/>
        <v>0.125</v>
      </c>
      <c r="G41" s="2" t="str">
        <f ca="1">INDEX(Table1[S_1],RANDBETWEEN(1,6))</f>
        <v>Restored</v>
      </c>
      <c r="H41" s="2" t="str">
        <f t="shared" ca="1" si="4"/>
        <v>Pahad</v>
      </c>
    </row>
    <row r="42" spans="2:8" ht="12.75" customHeight="1" x14ac:dyDescent="0.2">
      <c r="B42" s="2">
        <f t="shared" ca="1" si="0"/>
        <v>2468</v>
      </c>
      <c r="C42" s="2" t="str">
        <f ca="1">INDEX(Table1[Apps],RANDBETWEEN(1,8))</f>
        <v>App7</v>
      </c>
      <c r="D42" s="3">
        <f t="shared" ca="1" si="1"/>
        <v>40284</v>
      </c>
      <c r="E42" s="2" t="str">
        <f t="shared" ca="1" si="2"/>
        <v>Lopak</v>
      </c>
      <c r="F42" s="4">
        <f t="shared" ca="1" si="3"/>
        <v>0.33333333333333331</v>
      </c>
      <c r="G42" s="2" t="str">
        <f ca="1">INDEX(Table1[S_1],RANDBETWEEN(1,6))</f>
        <v>Resolved</v>
      </c>
      <c r="H42" s="2" t="str">
        <f t="shared" ca="1" si="4"/>
        <v>Poked</v>
      </c>
    </row>
    <row r="43" spans="2:8" ht="12.75" customHeight="1" x14ac:dyDescent="0.2">
      <c r="B43" s="2">
        <f t="shared" ca="1" si="0"/>
        <v>5067</v>
      </c>
      <c r="C43" s="2" t="str">
        <f ca="1">INDEX(Table1[Apps],RANDBETWEEN(1,8))</f>
        <v>App6</v>
      </c>
      <c r="D43" s="3">
        <f t="shared" ca="1" si="1"/>
        <v>40299</v>
      </c>
      <c r="E43" s="2" t="str">
        <f t="shared" ca="1" si="2"/>
        <v>Nogec</v>
      </c>
      <c r="F43" s="4">
        <f t="shared" ca="1" si="3"/>
        <v>0.33333333333333331</v>
      </c>
      <c r="G43" s="2" t="str">
        <f ca="1">INDEX(Table1[S_1],RANDBETWEEN(1,6))</f>
        <v>Hold</v>
      </c>
      <c r="H43" s="2" t="str">
        <f t="shared" ca="1" si="4"/>
        <v>Jobot</v>
      </c>
    </row>
    <row r="44" spans="2:8" ht="12.75" customHeight="1" x14ac:dyDescent="0.2">
      <c r="B44" s="2">
        <f t="shared" ca="1" si="0"/>
        <v>6991</v>
      </c>
      <c r="C44" s="2" t="str">
        <f ca="1">INDEX(Table1[Apps],RANDBETWEEN(1,8))</f>
        <v>App3</v>
      </c>
      <c r="D44" s="3">
        <f t="shared" ca="1" si="1"/>
        <v>40242</v>
      </c>
      <c r="E44" s="2" t="str">
        <f t="shared" ca="1" si="2"/>
        <v>Mifob</v>
      </c>
      <c r="F44" s="4">
        <f t="shared" ca="1" si="3"/>
        <v>0.125</v>
      </c>
      <c r="G44" s="2" t="str">
        <f ca="1">INDEX(Table1[S_1],RANDBETWEEN(1,6))</f>
        <v>In Progress</v>
      </c>
      <c r="H44" s="2" t="str">
        <f t="shared" ca="1" si="4"/>
        <v>Lamic</v>
      </c>
    </row>
    <row r="45" spans="2:8" ht="12.75" customHeight="1" x14ac:dyDescent="0.2">
      <c r="B45" s="2">
        <f t="shared" ca="1" si="0"/>
        <v>3820</v>
      </c>
      <c r="C45" s="2" t="str">
        <f ca="1">INDEX(Table1[Apps],RANDBETWEEN(1,8))</f>
        <v>App2</v>
      </c>
      <c r="D45" s="3">
        <f t="shared" ca="1" si="1"/>
        <v>40454</v>
      </c>
      <c r="E45" s="2" t="str">
        <f t="shared" ca="1" si="2"/>
        <v>Vebih</v>
      </c>
      <c r="F45" s="4">
        <f t="shared" ca="1" si="3"/>
        <v>0.25</v>
      </c>
      <c r="G45" s="2" t="str">
        <f ca="1">INDEX(Table1[S_1],RANDBETWEEN(1,6))</f>
        <v>Closed</v>
      </c>
      <c r="H45" s="2" t="str">
        <f t="shared" ca="1" si="4"/>
        <v>Bohet</v>
      </c>
    </row>
    <row r="46" spans="2:8" ht="12.75" customHeight="1" x14ac:dyDescent="0.2">
      <c r="B46" s="2">
        <f t="shared" ca="1" si="0"/>
        <v>1834</v>
      </c>
      <c r="C46" s="2" t="str">
        <f ca="1">INDEX(Table1[Apps],RANDBETWEEN(1,8))</f>
        <v>App2</v>
      </c>
      <c r="D46" s="3">
        <f t="shared" ca="1" si="1"/>
        <v>40459</v>
      </c>
      <c r="E46" s="2" t="str">
        <f t="shared" ca="1" si="2"/>
        <v>Jigom</v>
      </c>
      <c r="F46" s="4">
        <f t="shared" ca="1" si="3"/>
        <v>0.20833333333333334</v>
      </c>
      <c r="G46" s="2" t="str">
        <f ca="1">INDEX(Table1[S_1],RANDBETWEEN(1,6))</f>
        <v>Open</v>
      </c>
      <c r="H46" s="2" t="str">
        <f t="shared" ca="1" si="4"/>
        <v>Vimap</v>
      </c>
    </row>
    <row r="47" spans="2:8" ht="12.75" customHeight="1" x14ac:dyDescent="0.2">
      <c r="B47" s="2">
        <f t="shared" ca="1" si="0"/>
        <v>1331</v>
      </c>
      <c r="C47" s="2" t="str">
        <f ca="1">INDEX(Table1[Apps],RANDBETWEEN(1,8))</f>
        <v>App8</v>
      </c>
      <c r="D47" s="3">
        <f t="shared" ca="1" si="1"/>
        <v>40503</v>
      </c>
      <c r="E47" s="2" t="str">
        <f t="shared" ca="1" si="2"/>
        <v>Lopih</v>
      </c>
      <c r="F47" s="4">
        <f t="shared" ca="1" si="3"/>
        <v>0.25</v>
      </c>
      <c r="G47" s="2" t="str">
        <f ca="1">INDEX(Table1[S_1],RANDBETWEEN(1,6))</f>
        <v>Restored</v>
      </c>
      <c r="H47" s="2" t="str">
        <f t="shared" ca="1" si="4"/>
        <v>Modef</v>
      </c>
    </row>
    <row r="48" spans="2:8" ht="12.75" customHeight="1" x14ac:dyDescent="0.2">
      <c r="B48" s="2" t="s">
        <v>3</v>
      </c>
      <c r="F48" s="4">
        <f ca="1">SUBTOTAL(109,Table15[WE_Hrs])</f>
        <v>1.8749999999999998</v>
      </c>
    </row>
    <row r="50" spans="2:9" ht="12.75" customHeight="1" x14ac:dyDescent="0.2">
      <c r="B50" s="2" t="s">
        <v>35</v>
      </c>
    </row>
    <row r="51" spans="2:9" ht="12.75" customHeight="1" x14ac:dyDescent="0.2">
      <c r="B51" s="2" t="s">
        <v>61</v>
      </c>
      <c r="C51" s="2" t="s">
        <v>56</v>
      </c>
      <c r="D51" s="2" t="s">
        <v>51</v>
      </c>
      <c r="E51" s="2" t="s">
        <v>53</v>
      </c>
      <c r="F51" s="2" t="s">
        <v>55</v>
      </c>
      <c r="G51" s="2" t="s">
        <v>54</v>
      </c>
      <c r="H51" s="2" t="s">
        <v>48</v>
      </c>
      <c r="I51" s="2" t="s">
        <v>0</v>
      </c>
    </row>
    <row r="52" spans="2:9" ht="12.75" customHeight="1" x14ac:dyDescent="0.2">
      <c r="B52" s="2">
        <f t="shared" ref="B52:B59" ca="1" si="5">RANDBETWEEN(1000,9999)</f>
        <v>1029</v>
      </c>
      <c r="C52" s="2">
        <f t="shared" ref="C52:C59" ca="1" si="6">RANDBETWEEN(10,99)</f>
        <v>29</v>
      </c>
      <c r="D52" s="2" t="str">
        <f ca="1">INDEX(Table1[Apps],RANDBETWEEN(1,8))</f>
        <v>App8</v>
      </c>
      <c r="E52" s="2" t="str">
        <f t="shared" ref="E52:E59" ca="1" si="7">INDEX(UpK,RANDBETWEEN(1,16))&amp;INDEX(vowel,RANDBETWEEN(1,5))&amp;INDEX(LoK,RANDBETWEEN(1,13))&amp;INDEX(vowel,RANDBETWEEN(1,5))&amp;INDEX(LoK,RANDBETWEEN(1,13))</f>
        <v>Garah</v>
      </c>
      <c r="F52" s="3">
        <f t="shared" ref="F52:G59" ca="1" si="8">DATE(2010,RANDBETWEEN(1,12),RANDBETWEEN(1,31))</f>
        <v>40354</v>
      </c>
      <c r="G52" s="3">
        <f t="shared" ca="1" si="8"/>
        <v>40207</v>
      </c>
      <c r="H52" s="4">
        <f t="shared" ref="H52:H59" ca="1" si="9">RANDBETWEEN(1,8)/24</f>
        <v>0.33333333333333331</v>
      </c>
      <c r="I52" s="2" t="str">
        <f ca="1">INDEX(Table1[S_1],RANDBETWEEN(1,6))</f>
        <v>Closed</v>
      </c>
    </row>
    <row r="53" spans="2:9" ht="12.75" customHeight="1" x14ac:dyDescent="0.2">
      <c r="B53" s="2">
        <f t="shared" ca="1" si="5"/>
        <v>3829</v>
      </c>
      <c r="C53" s="2">
        <f t="shared" ca="1" si="6"/>
        <v>12</v>
      </c>
      <c r="D53" s="2" t="str">
        <f ca="1">INDEX(Table1[Apps],RANDBETWEEN(1,8))</f>
        <v>App5</v>
      </c>
      <c r="E53" s="2" t="str">
        <f t="shared" ca="1" si="7"/>
        <v>Fanas</v>
      </c>
      <c r="F53" s="3">
        <f t="shared" ca="1" si="8"/>
        <v>40382</v>
      </c>
      <c r="G53" s="3">
        <f t="shared" ca="1" si="8"/>
        <v>40311</v>
      </c>
      <c r="H53" s="4">
        <f t="shared" ca="1" si="9"/>
        <v>8.3333333333333329E-2</v>
      </c>
      <c r="I53" s="2" t="str">
        <f ca="1">INDEX(Table1[S_1],RANDBETWEEN(1,6))</f>
        <v>Closed</v>
      </c>
    </row>
    <row r="54" spans="2:9" ht="12.75" customHeight="1" x14ac:dyDescent="0.2">
      <c r="B54" s="2">
        <f t="shared" ca="1" si="5"/>
        <v>2565</v>
      </c>
      <c r="C54" s="2">
        <f t="shared" ca="1" si="6"/>
        <v>40</v>
      </c>
      <c r="D54" s="2" t="str">
        <f ca="1">INDEX(Table1[Apps],RANDBETWEEN(1,8))</f>
        <v>App8</v>
      </c>
      <c r="E54" s="2" t="str">
        <f t="shared" ca="1" si="7"/>
        <v>Gonam</v>
      </c>
      <c r="F54" s="3">
        <f t="shared" ca="1" si="8"/>
        <v>40399</v>
      </c>
      <c r="G54" s="3">
        <f t="shared" ca="1" si="8"/>
        <v>40406</v>
      </c>
      <c r="H54" s="4">
        <f t="shared" ca="1" si="9"/>
        <v>0.20833333333333334</v>
      </c>
      <c r="I54" s="2" t="str">
        <f ca="1">INDEX(Table1[S_1],RANDBETWEEN(1,6))</f>
        <v>Hold</v>
      </c>
    </row>
    <row r="55" spans="2:9" ht="12.75" customHeight="1" x14ac:dyDescent="0.2">
      <c r="B55" s="2">
        <f t="shared" ca="1" si="5"/>
        <v>7748</v>
      </c>
      <c r="C55" s="2">
        <f t="shared" ca="1" si="6"/>
        <v>90</v>
      </c>
      <c r="D55" s="2" t="str">
        <f ca="1">INDEX(Table1[Apps],RANDBETWEEN(1,8))</f>
        <v>App4</v>
      </c>
      <c r="E55" s="2" t="str">
        <f t="shared" ca="1" si="7"/>
        <v>Dader</v>
      </c>
      <c r="F55" s="3">
        <f t="shared" ca="1" si="8"/>
        <v>40386</v>
      </c>
      <c r="G55" s="3">
        <f t="shared" ca="1" si="8"/>
        <v>40323</v>
      </c>
      <c r="H55" s="4">
        <f t="shared" ca="1" si="9"/>
        <v>0.25</v>
      </c>
      <c r="I55" s="2" t="str">
        <f ca="1">INDEX(Table1[S_1],RANDBETWEEN(1,6))</f>
        <v>Open</v>
      </c>
    </row>
    <row r="56" spans="2:9" ht="12.75" customHeight="1" x14ac:dyDescent="0.2">
      <c r="B56" s="2">
        <f t="shared" ca="1" si="5"/>
        <v>2763</v>
      </c>
      <c r="C56" s="2">
        <f t="shared" ca="1" si="6"/>
        <v>94</v>
      </c>
      <c r="D56" s="2" t="str">
        <f ca="1">INDEX(Table1[Apps],RANDBETWEEN(1,8))</f>
        <v>App6</v>
      </c>
      <c r="E56" s="2" t="str">
        <f t="shared" ca="1" si="7"/>
        <v>Migep</v>
      </c>
      <c r="F56" s="3">
        <f t="shared" ca="1" si="8"/>
        <v>40412</v>
      </c>
      <c r="G56" s="3">
        <f t="shared" ca="1" si="8"/>
        <v>40293</v>
      </c>
      <c r="H56" s="4">
        <f t="shared" ca="1" si="9"/>
        <v>0.16666666666666666</v>
      </c>
      <c r="I56" s="2" t="str">
        <f ca="1">INDEX(Table1[S_1],RANDBETWEEN(1,6))</f>
        <v>In Progress</v>
      </c>
    </row>
    <row r="57" spans="2:9" ht="12.75" customHeight="1" x14ac:dyDescent="0.2">
      <c r="B57" s="2">
        <f t="shared" ca="1" si="5"/>
        <v>6004</v>
      </c>
      <c r="C57" s="2">
        <f t="shared" ca="1" si="6"/>
        <v>30</v>
      </c>
      <c r="D57" s="2" t="str">
        <f ca="1">INDEX(Table1[Apps],RANDBETWEEN(1,8))</f>
        <v>App8</v>
      </c>
      <c r="E57" s="2" t="str">
        <f t="shared" ca="1" si="7"/>
        <v>Dagut</v>
      </c>
      <c r="F57" s="3">
        <f t="shared" ca="1" si="8"/>
        <v>40296</v>
      </c>
      <c r="G57" s="3">
        <f t="shared" ca="1" si="8"/>
        <v>40326</v>
      </c>
      <c r="H57" s="4">
        <f t="shared" ca="1" si="9"/>
        <v>0.33333333333333331</v>
      </c>
      <c r="I57" s="2" t="str">
        <f ca="1">INDEX(Table1[S_1],RANDBETWEEN(1,6))</f>
        <v>In Progress</v>
      </c>
    </row>
    <row r="58" spans="2:9" ht="12.75" customHeight="1" x14ac:dyDescent="0.2">
      <c r="B58" s="2">
        <f t="shared" ca="1" si="5"/>
        <v>2578</v>
      </c>
      <c r="C58" s="2">
        <f t="shared" ca="1" si="6"/>
        <v>49</v>
      </c>
      <c r="D58" s="2" t="str">
        <f ca="1">INDEX(Table1[Apps],RANDBETWEEN(1,8))</f>
        <v>App6</v>
      </c>
      <c r="E58" s="2" t="str">
        <f t="shared" ca="1" si="7"/>
        <v>Jipud</v>
      </c>
      <c r="F58" s="3">
        <f t="shared" ca="1" si="8"/>
        <v>40510</v>
      </c>
      <c r="G58" s="3">
        <f t="shared" ca="1" si="8"/>
        <v>40347</v>
      </c>
      <c r="H58" s="4">
        <f t="shared" ca="1" si="9"/>
        <v>0.29166666666666669</v>
      </c>
      <c r="I58" s="2" t="str">
        <f ca="1">INDEX(Table1[S_1],RANDBETWEEN(1,6))</f>
        <v>Restored</v>
      </c>
    </row>
    <row r="59" spans="2:9" ht="12.75" customHeight="1" x14ac:dyDescent="0.2">
      <c r="B59" s="2">
        <f t="shared" ca="1" si="5"/>
        <v>4729</v>
      </c>
      <c r="C59" s="2">
        <f t="shared" ca="1" si="6"/>
        <v>35</v>
      </c>
      <c r="D59" s="2" t="str">
        <f ca="1">INDEX(Table1[Apps],RANDBETWEEN(1,8))</f>
        <v>App2</v>
      </c>
      <c r="E59" s="2" t="str">
        <f t="shared" ca="1" si="7"/>
        <v>Togor</v>
      </c>
      <c r="F59" s="3">
        <f t="shared" ca="1" si="8"/>
        <v>40426</v>
      </c>
      <c r="G59" s="3">
        <f t="shared" ca="1" si="8"/>
        <v>40494</v>
      </c>
      <c r="H59" s="4">
        <f t="shared" ca="1" si="9"/>
        <v>0.29166666666666669</v>
      </c>
      <c r="I59" s="2" t="str">
        <f ca="1">INDEX(Table1[S_1],RANDBETWEEN(1,6))</f>
        <v>Hold</v>
      </c>
    </row>
    <row r="60" spans="2:9" ht="12.75" customHeight="1" x14ac:dyDescent="0.2">
      <c r="B60" s="2" t="s">
        <v>3</v>
      </c>
      <c r="H60" s="4">
        <f ca="1">SUBTOTAL(109,Table16[WE_Hrs])</f>
        <v>1.9583333333333335</v>
      </c>
    </row>
  </sheetData>
  <pageMargins left="0.75" right="0.75" top="1" bottom="1" header="0.5" footer="0.5"/>
  <headerFooter alignWithMargins="0"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D30"/>
  <sheetViews>
    <sheetView tabSelected="1" workbookViewId="0">
      <selection activeCell="A2" sqref="A2"/>
    </sheetView>
  </sheetViews>
  <sheetFormatPr defaultRowHeight="12.75" x14ac:dyDescent="0.2"/>
  <cols>
    <col min="1" max="1" width="10.28515625" customWidth="1"/>
    <col min="2" max="2" width="9.85546875" bestFit="1" customWidth="1"/>
    <col min="3" max="3" width="9" bestFit="1" customWidth="1"/>
    <col min="4" max="4" width="6.85546875" bestFit="1" customWidth="1"/>
    <col min="5" max="5" width="10.85546875" bestFit="1" customWidth="1"/>
    <col min="6" max="6" width="11.28515625" bestFit="1" customWidth="1"/>
    <col min="7" max="7" width="12" bestFit="1" customWidth="1"/>
    <col min="8" max="8" width="10.140625" bestFit="1" customWidth="1"/>
    <col min="9" max="9" width="10.42578125" bestFit="1" customWidth="1"/>
    <col min="10" max="10" width="11.140625" bestFit="1" customWidth="1"/>
    <col min="11" max="11" width="7.42578125" customWidth="1"/>
    <col min="12" max="12" width="9.85546875" customWidth="1"/>
    <col min="13" max="13" width="9.85546875" bestFit="1" customWidth="1"/>
    <col min="14" max="14" width="10.5703125" bestFit="1" customWidth="1"/>
    <col min="15" max="15" width="8.85546875" bestFit="1" customWidth="1"/>
    <col min="16" max="16" width="9" bestFit="1" customWidth="1"/>
    <col min="17" max="17" width="10.7109375" bestFit="1" customWidth="1"/>
    <col min="18" max="18" width="10.140625" bestFit="1" customWidth="1"/>
    <col min="19" max="19" width="10.42578125" bestFit="1" customWidth="1"/>
    <col min="20" max="20" width="11.140625" bestFit="1" customWidth="1"/>
    <col min="21" max="21" width="6.85546875" customWidth="1"/>
    <col min="22" max="22" width="10.7109375" customWidth="1"/>
    <col min="23" max="23" width="9.85546875" bestFit="1" customWidth="1"/>
    <col min="24" max="24" width="7" bestFit="1" customWidth="1"/>
    <col min="25" max="25" width="6.85546875" bestFit="1" customWidth="1"/>
    <col min="26" max="26" width="11.28515625" bestFit="1" customWidth="1"/>
    <col min="27" max="27" width="12" bestFit="1" customWidth="1"/>
    <col min="28" max="28" width="10.140625" bestFit="1" customWidth="1"/>
    <col min="29" max="29" width="10.42578125" bestFit="1" customWidth="1"/>
    <col min="30" max="30" width="11.140625" bestFit="1" customWidth="1"/>
    <col min="31" max="31" width="9.140625" customWidth="1"/>
  </cols>
  <sheetData>
    <row r="2" spans="2:30" ht="15" x14ac:dyDescent="0.25">
      <c r="B2" s="8" t="s">
        <v>31</v>
      </c>
      <c r="M2" s="8" t="s">
        <v>32</v>
      </c>
      <c r="W2" s="8" t="s">
        <v>33</v>
      </c>
    </row>
    <row r="3" spans="2:30" x14ac:dyDescent="0.2">
      <c r="B3" t="s">
        <v>42</v>
      </c>
      <c r="C3" t="s">
        <v>65</v>
      </c>
      <c r="D3" t="s">
        <v>51</v>
      </c>
      <c r="E3" t="s">
        <v>45</v>
      </c>
      <c r="F3" t="s">
        <v>46</v>
      </c>
      <c r="G3" t="s">
        <v>47</v>
      </c>
      <c r="H3" t="s">
        <v>48</v>
      </c>
      <c r="I3" t="s">
        <v>0</v>
      </c>
      <c r="J3" t="s">
        <v>2</v>
      </c>
      <c r="M3" t="s">
        <v>42</v>
      </c>
      <c r="N3" t="s">
        <v>64</v>
      </c>
      <c r="O3" t="s">
        <v>50</v>
      </c>
      <c r="P3" t="s">
        <v>49</v>
      </c>
      <c r="Q3" t="s">
        <v>1</v>
      </c>
      <c r="R3" t="s">
        <v>48</v>
      </c>
      <c r="S3" t="s">
        <v>0</v>
      </c>
      <c r="T3" t="s">
        <v>2</v>
      </c>
      <c r="W3" t="s">
        <v>42</v>
      </c>
      <c r="X3" t="s">
        <v>63</v>
      </c>
      <c r="Y3" t="s">
        <v>51</v>
      </c>
      <c r="Z3" t="s">
        <v>46</v>
      </c>
      <c r="AA3" t="s">
        <v>47</v>
      </c>
      <c r="AB3" t="s">
        <v>48</v>
      </c>
      <c r="AC3" t="s">
        <v>0</v>
      </c>
      <c r="AD3" t="s">
        <v>2</v>
      </c>
    </row>
    <row r="4" spans="2:30" x14ac:dyDescent="0.2">
      <c r="B4" t="s">
        <v>69</v>
      </c>
      <c r="C4">
        <v>1568</v>
      </c>
      <c r="D4" s="5" t="s">
        <v>14</v>
      </c>
      <c r="E4" s="6">
        <v>40292</v>
      </c>
      <c r="F4" s="6">
        <v>40269</v>
      </c>
      <c r="G4" s="6">
        <v>40358</v>
      </c>
      <c r="H4" s="7">
        <v>4.1666666666666699E-2</v>
      </c>
      <c r="I4" s="5" t="s">
        <v>66</v>
      </c>
      <c r="J4" s="5" t="s">
        <v>75</v>
      </c>
      <c r="M4" t="s">
        <v>69</v>
      </c>
      <c r="N4">
        <v>3957</v>
      </c>
      <c r="O4" s="5" t="s">
        <v>27</v>
      </c>
      <c r="P4" s="6">
        <v>40354</v>
      </c>
      <c r="Q4" s="5" t="s">
        <v>57</v>
      </c>
      <c r="R4" s="7">
        <v>0.20833333333333301</v>
      </c>
      <c r="S4" s="5" t="s">
        <v>66</v>
      </c>
      <c r="T4" s="5" t="s">
        <v>115</v>
      </c>
      <c r="W4" t="s">
        <v>69</v>
      </c>
      <c r="X4">
        <v>1258</v>
      </c>
      <c r="Y4" s="5" t="s">
        <v>14</v>
      </c>
      <c r="Z4" s="6">
        <v>40530</v>
      </c>
      <c r="AA4" s="6">
        <v>40289</v>
      </c>
      <c r="AB4" s="7">
        <v>8.3333333333333301E-2</v>
      </c>
      <c r="AC4" s="5" t="s">
        <v>5</v>
      </c>
      <c r="AD4" s="5" t="s">
        <v>144</v>
      </c>
    </row>
    <row r="5" spans="2:30" x14ac:dyDescent="0.2">
      <c r="B5" t="s">
        <v>69</v>
      </c>
      <c r="C5">
        <v>2567</v>
      </c>
      <c r="D5" s="5" t="s">
        <v>19</v>
      </c>
      <c r="E5" s="6">
        <v>40313</v>
      </c>
      <c r="F5" s="6">
        <v>40316</v>
      </c>
      <c r="G5" s="6">
        <v>40491</v>
      </c>
      <c r="H5" s="7">
        <v>0.125</v>
      </c>
      <c r="I5" s="5" t="s">
        <v>5</v>
      </c>
      <c r="J5" s="5" t="s">
        <v>72</v>
      </c>
      <c r="M5" t="s">
        <v>69</v>
      </c>
      <c r="N5">
        <v>4025</v>
      </c>
      <c r="O5" s="5" t="s">
        <v>26</v>
      </c>
      <c r="P5" s="6">
        <v>40410</v>
      </c>
      <c r="Q5" s="5" t="s">
        <v>57</v>
      </c>
      <c r="R5" s="7">
        <v>4.1666666666666699E-2</v>
      </c>
      <c r="S5" s="5" t="s">
        <v>5</v>
      </c>
      <c r="T5" s="5" t="s">
        <v>116</v>
      </c>
      <c r="W5" t="s">
        <v>69</v>
      </c>
      <c r="X5">
        <v>3082</v>
      </c>
      <c r="Y5" s="5" t="s">
        <v>14</v>
      </c>
      <c r="Z5" s="6">
        <v>40486</v>
      </c>
      <c r="AA5" s="6">
        <v>40275</v>
      </c>
      <c r="AB5" s="7">
        <v>8.3333333333333301E-2</v>
      </c>
      <c r="AC5" s="5" t="s">
        <v>8</v>
      </c>
      <c r="AD5" s="5" t="s">
        <v>138</v>
      </c>
    </row>
    <row r="6" spans="2:30" x14ac:dyDescent="0.2">
      <c r="B6" t="s">
        <v>69</v>
      </c>
      <c r="C6">
        <v>3145</v>
      </c>
      <c r="D6" s="5" t="s">
        <v>19</v>
      </c>
      <c r="E6" s="6">
        <v>40399</v>
      </c>
      <c r="F6" s="6">
        <v>40531</v>
      </c>
      <c r="G6" s="6">
        <v>40408</v>
      </c>
      <c r="H6" s="7">
        <v>0.25</v>
      </c>
      <c r="I6" s="5" t="s">
        <v>5</v>
      </c>
      <c r="J6" s="5" t="s">
        <v>76</v>
      </c>
      <c r="M6" t="s">
        <v>69</v>
      </c>
      <c r="N6">
        <v>5574</v>
      </c>
      <c r="O6" s="5" t="s">
        <v>24</v>
      </c>
      <c r="P6" s="6">
        <v>40452</v>
      </c>
      <c r="Q6" s="5" t="s">
        <v>58</v>
      </c>
      <c r="R6" s="7">
        <v>4.1666666666666699E-2</v>
      </c>
      <c r="S6" s="5" t="s">
        <v>67</v>
      </c>
      <c r="T6" s="5" t="s">
        <v>113</v>
      </c>
      <c r="W6" t="s">
        <v>69</v>
      </c>
      <c r="X6">
        <v>3393</v>
      </c>
      <c r="Y6" s="5" t="s">
        <v>17</v>
      </c>
      <c r="Z6" s="6">
        <v>40340</v>
      </c>
      <c r="AA6" s="6">
        <v>40277</v>
      </c>
      <c r="AB6" s="7">
        <v>8.3333333333333301E-2</v>
      </c>
      <c r="AC6" s="5" t="s">
        <v>43</v>
      </c>
      <c r="AD6" s="5" t="s">
        <v>142</v>
      </c>
    </row>
    <row r="7" spans="2:30" x14ac:dyDescent="0.2">
      <c r="B7" t="s">
        <v>69</v>
      </c>
      <c r="C7">
        <v>4073</v>
      </c>
      <c r="D7" s="5" t="s">
        <v>21</v>
      </c>
      <c r="E7" s="6">
        <v>40280</v>
      </c>
      <c r="F7" s="6">
        <v>40530</v>
      </c>
      <c r="G7" s="6">
        <v>40526</v>
      </c>
      <c r="H7" s="7">
        <v>0.29166666666666702</v>
      </c>
      <c r="I7" s="5" t="s">
        <v>67</v>
      </c>
      <c r="J7" s="5" t="s">
        <v>74</v>
      </c>
      <c r="M7" t="s">
        <v>69</v>
      </c>
      <c r="N7">
        <v>7081</v>
      </c>
      <c r="O7" s="5" t="s">
        <v>30</v>
      </c>
      <c r="P7" s="6">
        <v>40496</v>
      </c>
      <c r="Q7" s="5" t="s">
        <v>57</v>
      </c>
      <c r="R7" s="7">
        <v>0.125</v>
      </c>
      <c r="S7" s="5" t="s">
        <v>43</v>
      </c>
      <c r="T7" s="5" t="s">
        <v>120</v>
      </c>
      <c r="W7" t="s">
        <v>69</v>
      </c>
      <c r="X7">
        <v>3560</v>
      </c>
      <c r="Y7" s="5" t="s">
        <v>19</v>
      </c>
      <c r="Z7" s="6">
        <v>40521</v>
      </c>
      <c r="AA7" s="6">
        <v>40318</v>
      </c>
      <c r="AB7" s="7">
        <v>4.1666666666666699E-2</v>
      </c>
      <c r="AC7" s="5" t="s">
        <v>67</v>
      </c>
      <c r="AD7" s="5" t="s">
        <v>139</v>
      </c>
    </row>
    <row r="8" spans="2:30" x14ac:dyDescent="0.2">
      <c r="B8" t="s">
        <v>69</v>
      </c>
      <c r="C8">
        <v>4213</v>
      </c>
      <c r="D8" s="5" t="s">
        <v>19</v>
      </c>
      <c r="E8" s="6">
        <v>40509</v>
      </c>
      <c r="F8" s="6">
        <v>40508</v>
      </c>
      <c r="G8" s="6">
        <v>40540</v>
      </c>
      <c r="H8" s="7">
        <v>0.20833333333333301</v>
      </c>
      <c r="I8" s="5" t="s">
        <v>8</v>
      </c>
      <c r="J8" s="5" t="s">
        <v>77</v>
      </c>
      <c r="M8" t="s">
        <v>69</v>
      </c>
      <c r="N8">
        <v>7441</v>
      </c>
      <c r="O8" s="5" t="s">
        <v>23</v>
      </c>
      <c r="P8" s="6">
        <v>40518</v>
      </c>
      <c r="Q8" s="5" t="s">
        <v>58</v>
      </c>
      <c r="R8" s="7">
        <v>0.29166666666666702</v>
      </c>
      <c r="S8" s="5" t="s">
        <v>44</v>
      </c>
      <c r="T8" s="5" t="s">
        <v>119</v>
      </c>
      <c r="W8" t="s">
        <v>69</v>
      </c>
      <c r="X8">
        <v>4308</v>
      </c>
      <c r="Y8" s="5" t="s">
        <v>19</v>
      </c>
      <c r="Z8" s="6">
        <v>40464</v>
      </c>
      <c r="AA8" s="6">
        <v>40376</v>
      </c>
      <c r="AB8" s="7">
        <v>0.29166666666666702</v>
      </c>
      <c r="AC8" s="5" t="s">
        <v>44</v>
      </c>
      <c r="AD8" s="5" t="s">
        <v>145</v>
      </c>
    </row>
    <row r="9" spans="2:30" x14ac:dyDescent="0.2">
      <c r="B9" t="s">
        <v>69</v>
      </c>
      <c r="C9">
        <v>5383</v>
      </c>
      <c r="D9" s="5" t="s">
        <v>18</v>
      </c>
      <c r="E9" s="6">
        <v>40268</v>
      </c>
      <c r="F9" s="6">
        <v>40395</v>
      </c>
      <c r="G9" s="6">
        <v>40408</v>
      </c>
      <c r="H9" s="7">
        <v>0.125</v>
      </c>
      <c r="I9" s="5" t="s">
        <v>67</v>
      </c>
      <c r="J9" s="5" t="s">
        <v>71</v>
      </c>
      <c r="M9" t="s">
        <v>69</v>
      </c>
      <c r="N9">
        <v>8022</v>
      </c>
      <c r="O9" s="5" t="s">
        <v>24</v>
      </c>
      <c r="P9" s="6">
        <v>40514</v>
      </c>
      <c r="Q9" s="5" t="s">
        <v>58</v>
      </c>
      <c r="R9" s="7">
        <v>8.3333333333333301E-2</v>
      </c>
      <c r="S9" s="5" t="s">
        <v>43</v>
      </c>
      <c r="T9" s="5" t="s">
        <v>114</v>
      </c>
      <c r="W9" t="s">
        <v>69</v>
      </c>
      <c r="X9">
        <v>4414</v>
      </c>
      <c r="Y9" s="5" t="s">
        <v>15</v>
      </c>
      <c r="Z9" s="6">
        <v>40288</v>
      </c>
      <c r="AA9" s="6">
        <v>40208</v>
      </c>
      <c r="AB9" s="7">
        <v>0.25</v>
      </c>
      <c r="AC9" s="5" t="s">
        <v>44</v>
      </c>
      <c r="AD9" s="5" t="s">
        <v>143</v>
      </c>
    </row>
    <row r="10" spans="2:30" x14ac:dyDescent="0.2">
      <c r="B10" t="s">
        <v>69</v>
      </c>
      <c r="C10">
        <v>6598</v>
      </c>
      <c r="D10" s="5" t="s">
        <v>16</v>
      </c>
      <c r="E10" s="6">
        <v>40460</v>
      </c>
      <c r="F10" s="6">
        <v>40446</v>
      </c>
      <c r="G10" s="6">
        <v>40286</v>
      </c>
      <c r="H10" s="7">
        <v>8.3333333333333301E-2</v>
      </c>
      <c r="I10" s="5" t="s">
        <v>8</v>
      </c>
      <c r="J10" s="5" t="s">
        <v>78</v>
      </c>
      <c r="M10" t="s">
        <v>69</v>
      </c>
      <c r="N10">
        <v>8139</v>
      </c>
      <c r="O10" s="5" t="s">
        <v>26</v>
      </c>
      <c r="P10" s="6">
        <v>40324</v>
      </c>
      <c r="Q10" s="5" t="s">
        <v>58</v>
      </c>
      <c r="R10" s="7">
        <v>0.20833333333333301</v>
      </c>
      <c r="S10" s="5" t="s">
        <v>43</v>
      </c>
      <c r="T10" s="5" t="s">
        <v>117</v>
      </c>
      <c r="W10" t="s">
        <v>69</v>
      </c>
      <c r="X10">
        <v>4798</v>
      </c>
      <c r="Y10" s="5" t="s">
        <v>18</v>
      </c>
      <c r="Z10" s="6">
        <v>40188</v>
      </c>
      <c r="AA10" s="6">
        <v>40245</v>
      </c>
      <c r="AB10" s="7">
        <v>0.125</v>
      </c>
      <c r="AC10" s="5" t="s">
        <v>44</v>
      </c>
      <c r="AD10" s="5" t="s">
        <v>141</v>
      </c>
    </row>
    <row r="11" spans="2:30" x14ac:dyDescent="0.2">
      <c r="B11" t="s">
        <v>69</v>
      </c>
      <c r="C11">
        <v>9759</v>
      </c>
      <c r="D11" s="5" t="s">
        <v>14</v>
      </c>
      <c r="E11" s="6">
        <v>40210</v>
      </c>
      <c r="F11" s="6">
        <v>40505</v>
      </c>
      <c r="G11" s="6">
        <v>40533</v>
      </c>
      <c r="H11" s="7">
        <v>0.16666666666666699</v>
      </c>
      <c r="I11" s="5" t="s">
        <v>66</v>
      </c>
      <c r="J11" s="5" t="s">
        <v>73</v>
      </c>
      <c r="M11" t="s">
        <v>69</v>
      </c>
      <c r="N11">
        <v>9584</v>
      </c>
      <c r="O11" s="5" t="s">
        <v>27</v>
      </c>
      <c r="P11" s="6">
        <v>40513</v>
      </c>
      <c r="Q11" s="5" t="s">
        <v>59</v>
      </c>
      <c r="R11" s="7">
        <v>4.1666666666666699E-2</v>
      </c>
      <c r="S11" s="5" t="s">
        <v>43</v>
      </c>
      <c r="T11" s="5" t="s">
        <v>118</v>
      </c>
      <c r="W11" t="s">
        <v>69</v>
      </c>
      <c r="X11">
        <v>9499</v>
      </c>
      <c r="Y11" s="5" t="s">
        <v>18</v>
      </c>
      <c r="Z11" s="6">
        <v>40360</v>
      </c>
      <c r="AA11" s="6">
        <v>40239</v>
      </c>
      <c r="AB11" s="7">
        <v>0.125</v>
      </c>
      <c r="AC11" s="5" t="s">
        <v>5</v>
      </c>
      <c r="AD11" s="5" t="s">
        <v>140</v>
      </c>
    </row>
    <row r="12" spans="2:30" x14ac:dyDescent="0.2">
      <c r="B12" t="s">
        <v>68</v>
      </c>
      <c r="C12">
        <v>1204</v>
      </c>
      <c r="D12" s="5" t="s">
        <v>14</v>
      </c>
      <c r="E12" s="6">
        <v>40226</v>
      </c>
      <c r="F12" s="6">
        <v>40255</v>
      </c>
      <c r="G12" s="6">
        <v>40489</v>
      </c>
      <c r="H12" s="7">
        <v>0.25</v>
      </c>
      <c r="I12" s="5" t="s">
        <v>8</v>
      </c>
      <c r="J12" s="5" t="s">
        <v>88</v>
      </c>
      <c r="M12" t="s">
        <v>69</v>
      </c>
      <c r="N12">
        <v>9865</v>
      </c>
      <c r="O12" s="5" t="s">
        <v>28</v>
      </c>
      <c r="P12" s="6">
        <v>40318</v>
      </c>
      <c r="Q12" s="5" t="s">
        <v>60</v>
      </c>
      <c r="R12" s="7">
        <v>0.29166666666666702</v>
      </c>
      <c r="S12" s="5" t="s">
        <v>66</v>
      </c>
      <c r="T12" s="5" t="s">
        <v>121</v>
      </c>
      <c r="W12" t="s">
        <v>68</v>
      </c>
      <c r="X12">
        <v>1481</v>
      </c>
      <c r="Y12" s="5" t="s">
        <v>15</v>
      </c>
      <c r="Z12" s="6">
        <v>40201</v>
      </c>
      <c r="AA12" s="6">
        <v>40419</v>
      </c>
      <c r="AB12" s="7">
        <v>0.16666666666666699</v>
      </c>
      <c r="AC12" s="5" t="s">
        <v>67</v>
      </c>
      <c r="AD12" s="5" t="s">
        <v>135</v>
      </c>
    </row>
    <row r="13" spans="2:30" x14ac:dyDescent="0.2">
      <c r="B13" t="s">
        <v>68</v>
      </c>
      <c r="C13">
        <v>2588</v>
      </c>
      <c r="D13" s="5" t="s">
        <v>17</v>
      </c>
      <c r="E13" s="6">
        <v>40527</v>
      </c>
      <c r="F13" s="6">
        <v>40495</v>
      </c>
      <c r="G13" s="6">
        <v>40237</v>
      </c>
      <c r="H13" s="7">
        <v>0.33333333333333298</v>
      </c>
      <c r="I13" s="5" t="s">
        <v>43</v>
      </c>
      <c r="J13" s="5" t="s">
        <v>90</v>
      </c>
      <c r="M13" t="s">
        <v>68</v>
      </c>
      <c r="N13">
        <v>1396</v>
      </c>
      <c r="O13" s="5" t="s">
        <v>27</v>
      </c>
      <c r="P13" s="6">
        <v>40420</v>
      </c>
      <c r="Q13" s="5" t="s">
        <v>59</v>
      </c>
      <c r="R13" s="7">
        <v>0.125</v>
      </c>
      <c r="S13" s="5" t="s">
        <v>67</v>
      </c>
      <c r="T13" s="5" t="s">
        <v>102</v>
      </c>
      <c r="W13" t="s">
        <v>68</v>
      </c>
      <c r="X13">
        <v>5508</v>
      </c>
      <c r="Y13" s="5" t="s">
        <v>18</v>
      </c>
      <c r="Z13" s="6">
        <v>40378</v>
      </c>
      <c r="AA13" s="6">
        <v>40247</v>
      </c>
      <c r="AB13" s="7">
        <v>0.29166666666666702</v>
      </c>
      <c r="AC13" s="5" t="s">
        <v>43</v>
      </c>
      <c r="AD13" s="5" t="s">
        <v>136</v>
      </c>
    </row>
    <row r="14" spans="2:30" x14ac:dyDescent="0.2">
      <c r="B14" t="s">
        <v>68</v>
      </c>
      <c r="C14">
        <v>6414</v>
      </c>
      <c r="D14" s="5" t="s">
        <v>19</v>
      </c>
      <c r="E14" s="6">
        <v>40341</v>
      </c>
      <c r="F14" s="6">
        <v>40214</v>
      </c>
      <c r="G14" s="6">
        <v>40314</v>
      </c>
      <c r="H14" s="7">
        <v>8.3333333333333301E-2</v>
      </c>
      <c r="I14" s="5" t="s">
        <v>44</v>
      </c>
      <c r="J14" s="5" t="s">
        <v>93</v>
      </c>
      <c r="M14" t="s">
        <v>68</v>
      </c>
      <c r="N14">
        <v>2103</v>
      </c>
      <c r="O14" s="5" t="s">
        <v>27</v>
      </c>
      <c r="P14" s="6">
        <v>40522</v>
      </c>
      <c r="Q14" s="5" t="s">
        <v>57</v>
      </c>
      <c r="R14" s="7">
        <v>0.29166666666666702</v>
      </c>
      <c r="S14" s="5" t="s">
        <v>5</v>
      </c>
      <c r="T14" s="5" t="s">
        <v>101</v>
      </c>
      <c r="W14" t="s">
        <v>68</v>
      </c>
      <c r="X14">
        <v>5915</v>
      </c>
      <c r="Y14" s="5" t="s">
        <v>19</v>
      </c>
      <c r="Z14" s="6">
        <v>40299</v>
      </c>
      <c r="AA14" s="6">
        <v>40372</v>
      </c>
      <c r="AB14" s="7">
        <v>0.25</v>
      </c>
      <c r="AC14" s="5" t="s">
        <v>43</v>
      </c>
      <c r="AD14" s="5" t="s">
        <v>133</v>
      </c>
    </row>
    <row r="15" spans="2:30" x14ac:dyDescent="0.2">
      <c r="B15" t="s">
        <v>68</v>
      </c>
      <c r="C15">
        <v>7488</v>
      </c>
      <c r="D15" s="5" t="s">
        <v>20</v>
      </c>
      <c r="E15" s="6">
        <v>40475</v>
      </c>
      <c r="F15" s="6">
        <v>40513</v>
      </c>
      <c r="G15" s="6">
        <v>40308</v>
      </c>
      <c r="H15" s="7">
        <v>0.16666666666666699</v>
      </c>
      <c r="I15" s="5" t="s">
        <v>67</v>
      </c>
      <c r="J15" s="5" t="s">
        <v>87</v>
      </c>
      <c r="M15" t="s">
        <v>68</v>
      </c>
      <c r="N15">
        <v>2349</v>
      </c>
      <c r="O15" s="5" t="s">
        <v>30</v>
      </c>
      <c r="P15" s="6">
        <v>40430</v>
      </c>
      <c r="Q15" s="5" t="s">
        <v>60</v>
      </c>
      <c r="R15" s="7">
        <v>4.1666666666666699E-2</v>
      </c>
      <c r="S15" s="5" t="s">
        <v>5</v>
      </c>
      <c r="T15" s="5" t="s">
        <v>98</v>
      </c>
      <c r="W15" t="s">
        <v>68</v>
      </c>
      <c r="X15">
        <v>6542</v>
      </c>
      <c r="Y15" s="5" t="s">
        <v>21</v>
      </c>
      <c r="Z15" s="6">
        <v>40517</v>
      </c>
      <c r="AA15" s="6">
        <v>40242</v>
      </c>
      <c r="AB15" s="7">
        <v>0.20833333333333301</v>
      </c>
      <c r="AC15" s="5" t="s">
        <v>66</v>
      </c>
      <c r="AD15" s="5" t="s">
        <v>132</v>
      </c>
    </row>
    <row r="16" spans="2:30" x14ac:dyDescent="0.2">
      <c r="B16" t="s">
        <v>68</v>
      </c>
      <c r="C16">
        <v>8232</v>
      </c>
      <c r="D16" s="5" t="s">
        <v>16</v>
      </c>
      <c r="E16" s="6">
        <v>40212</v>
      </c>
      <c r="F16" s="6">
        <v>40517</v>
      </c>
      <c r="G16" s="6">
        <v>40221</v>
      </c>
      <c r="H16" s="7">
        <v>0.29166666666666702</v>
      </c>
      <c r="I16" s="5" t="s">
        <v>8</v>
      </c>
      <c r="J16" s="5" t="s">
        <v>94</v>
      </c>
      <c r="M16" t="s">
        <v>68</v>
      </c>
      <c r="N16">
        <v>2634</v>
      </c>
      <c r="O16" s="5" t="s">
        <v>23</v>
      </c>
      <c r="P16" s="6">
        <v>40391</v>
      </c>
      <c r="Q16" s="5" t="s">
        <v>60</v>
      </c>
      <c r="R16" s="7">
        <v>4.1666666666666699E-2</v>
      </c>
      <c r="S16" s="5" t="s">
        <v>66</v>
      </c>
      <c r="T16" s="5" t="s">
        <v>95</v>
      </c>
      <c r="W16" t="s">
        <v>68</v>
      </c>
      <c r="X16">
        <v>6855</v>
      </c>
      <c r="Y16" s="5" t="s">
        <v>18</v>
      </c>
      <c r="Z16" s="6">
        <v>40250</v>
      </c>
      <c r="AA16" s="6">
        <v>40246</v>
      </c>
      <c r="AB16" s="7">
        <v>4.1666666666666699E-2</v>
      </c>
      <c r="AC16" s="5" t="s">
        <v>66</v>
      </c>
      <c r="AD16" s="5" t="s">
        <v>137</v>
      </c>
    </row>
    <row r="17" spans="2:30" x14ac:dyDescent="0.2">
      <c r="B17" t="s">
        <v>68</v>
      </c>
      <c r="C17">
        <v>8864</v>
      </c>
      <c r="D17" s="5" t="s">
        <v>19</v>
      </c>
      <c r="E17" s="6">
        <v>40469</v>
      </c>
      <c r="F17" s="6">
        <v>40323</v>
      </c>
      <c r="G17" s="6">
        <v>40207</v>
      </c>
      <c r="H17" s="7">
        <v>0.20833333333333301</v>
      </c>
      <c r="I17" s="5" t="s">
        <v>43</v>
      </c>
      <c r="J17" s="5" t="s">
        <v>89</v>
      </c>
      <c r="M17" t="s">
        <v>68</v>
      </c>
      <c r="N17">
        <v>6865</v>
      </c>
      <c r="O17" s="5" t="s">
        <v>27</v>
      </c>
      <c r="P17" s="6">
        <v>40316</v>
      </c>
      <c r="Q17" s="5" t="s">
        <v>60</v>
      </c>
      <c r="R17" s="7">
        <v>8.3333333333333301E-2</v>
      </c>
      <c r="S17" s="5" t="s">
        <v>8</v>
      </c>
      <c r="T17" s="5" t="s">
        <v>103</v>
      </c>
      <c r="W17" t="s">
        <v>68</v>
      </c>
      <c r="X17">
        <v>6882</v>
      </c>
      <c r="Y17" s="5" t="s">
        <v>14</v>
      </c>
      <c r="Z17" s="6">
        <v>40220</v>
      </c>
      <c r="AA17" s="6">
        <v>40317</v>
      </c>
      <c r="AB17" s="7">
        <v>0.16666666666666699</v>
      </c>
      <c r="AC17" s="5" t="s">
        <v>66</v>
      </c>
      <c r="AD17" s="5" t="s">
        <v>134</v>
      </c>
    </row>
    <row r="18" spans="2:30" x14ac:dyDescent="0.2">
      <c r="B18" t="s">
        <v>68</v>
      </c>
      <c r="C18">
        <v>9264</v>
      </c>
      <c r="D18" s="5" t="s">
        <v>20</v>
      </c>
      <c r="E18" s="6">
        <v>40450</v>
      </c>
      <c r="F18" s="6">
        <v>40255</v>
      </c>
      <c r="G18" s="6">
        <v>40410</v>
      </c>
      <c r="H18" s="7">
        <v>0.25</v>
      </c>
      <c r="I18" s="5" t="s">
        <v>44</v>
      </c>
      <c r="J18" s="5" t="s">
        <v>91</v>
      </c>
      <c r="M18" t="s">
        <v>68</v>
      </c>
      <c r="N18">
        <v>7795</v>
      </c>
      <c r="O18" s="5" t="s">
        <v>30</v>
      </c>
      <c r="P18" s="6">
        <v>40292</v>
      </c>
      <c r="Q18" s="5" t="s">
        <v>59</v>
      </c>
      <c r="R18" s="7">
        <v>4.1666666666666699E-2</v>
      </c>
      <c r="S18" s="5" t="s">
        <v>8</v>
      </c>
      <c r="T18" s="5" t="s">
        <v>99</v>
      </c>
      <c r="W18" t="s">
        <v>68</v>
      </c>
      <c r="X18">
        <v>7523</v>
      </c>
      <c r="Y18" s="5" t="s">
        <v>18</v>
      </c>
      <c r="Z18" s="6">
        <v>40182</v>
      </c>
      <c r="AA18" s="6">
        <v>40340</v>
      </c>
      <c r="AB18" s="7">
        <v>0.29166666666666702</v>
      </c>
      <c r="AC18" s="5" t="s">
        <v>8</v>
      </c>
      <c r="AD18" s="5" t="s">
        <v>130</v>
      </c>
    </row>
    <row r="19" spans="2:30" x14ac:dyDescent="0.2">
      <c r="B19" t="s">
        <v>68</v>
      </c>
      <c r="C19">
        <v>9492</v>
      </c>
      <c r="D19" s="5" t="s">
        <v>16</v>
      </c>
      <c r="E19" s="6">
        <v>40531</v>
      </c>
      <c r="F19" s="6">
        <v>40418</v>
      </c>
      <c r="G19" s="6">
        <v>40402</v>
      </c>
      <c r="H19" s="7">
        <v>8.3333333333333301E-2</v>
      </c>
      <c r="I19" s="5" t="s">
        <v>5</v>
      </c>
      <c r="J19" s="5" t="s">
        <v>92</v>
      </c>
      <c r="M19" t="s">
        <v>68</v>
      </c>
      <c r="N19">
        <v>8640</v>
      </c>
      <c r="O19" s="5" t="s">
        <v>28</v>
      </c>
      <c r="P19" s="6">
        <v>40371</v>
      </c>
      <c r="Q19" s="5" t="s">
        <v>57</v>
      </c>
      <c r="R19" s="7">
        <v>0.16666666666666699</v>
      </c>
      <c r="S19" s="5" t="s">
        <v>44</v>
      </c>
      <c r="T19" s="5" t="s">
        <v>100</v>
      </c>
      <c r="W19" t="s">
        <v>68</v>
      </c>
      <c r="X19">
        <v>9420</v>
      </c>
      <c r="Y19" s="5" t="s">
        <v>15</v>
      </c>
      <c r="Z19" s="6">
        <v>40180</v>
      </c>
      <c r="AA19" s="6">
        <v>40449</v>
      </c>
      <c r="AB19" s="7">
        <v>0.20833333333333301</v>
      </c>
      <c r="AC19" s="5" t="s">
        <v>8</v>
      </c>
      <c r="AD19" s="5" t="s">
        <v>131</v>
      </c>
    </row>
    <row r="20" spans="2:30" x14ac:dyDescent="0.2">
      <c r="B20" t="s">
        <v>70</v>
      </c>
      <c r="C20">
        <v>1417</v>
      </c>
      <c r="D20" s="5" t="s">
        <v>14</v>
      </c>
      <c r="E20" s="6">
        <v>40189</v>
      </c>
      <c r="F20" s="6">
        <v>40377</v>
      </c>
      <c r="G20" s="6">
        <v>40268</v>
      </c>
      <c r="H20" s="7">
        <v>0.125</v>
      </c>
      <c r="I20" s="5" t="s">
        <v>44</v>
      </c>
      <c r="J20" s="5" t="s">
        <v>82</v>
      </c>
      <c r="M20" t="s">
        <v>68</v>
      </c>
      <c r="N20">
        <v>8924</v>
      </c>
      <c r="O20" s="5" t="s">
        <v>23</v>
      </c>
      <c r="P20" s="6">
        <v>40413</v>
      </c>
      <c r="Q20" s="5" t="s">
        <v>58</v>
      </c>
      <c r="R20" s="7">
        <v>0.125</v>
      </c>
      <c r="S20" s="5" t="s">
        <v>66</v>
      </c>
      <c r="T20" s="5" t="s">
        <v>96</v>
      </c>
      <c r="W20" t="s">
        <v>70</v>
      </c>
      <c r="X20">
        <v>1239</v>
      </c>
      <c r="Y20" s="5" t="s">
        <v>19</v>
      </c>
      <c r="Z20" s="6">
        <v>40416</v>
      </c>
      <c r="AA20" s="6">
        <v>40492</v>
      </c>
      <c r="AB20" s="7">
        <v>0.20833333333333301</v>
      </c>
      <c r="AC20" s="5" t="s">
        <v>66</v>
      </c>
      <c r="AD20" s="5" t="s">
        <v>122</v>
      </c>
    </row>
    <row r="21" spans="2:30" x14ac:dyDescent="0.2">
      <c r="B21" t="s">
        <v>70</v>
      </c>
      <c r="C21">
        <v>3572</v>
      </c>
      <c r="D21" s="5" t="s">
        <v>15</v>
      </c>
      <c r="E21" s="6">
        <v>40229</v>
      </c>
      <c r="F21" s="6">
        <v>40356</v>
      </c>
      <c r="G21" s="6">
        <v>40407</v>
      </c>
      <c r="H21" s="7">
        <v>0.33333333333333298</v>
      </c>
      <c r="I21" s="5" t="s">
        <v>43</v>
      </c>
      <c r="J21" s="5" t="s">
        <v>83</v>
      </c>
      <c r="M21" t="s">
        <v>68</v>
      </c>
      <c r="N21">
        <v>9015</v>
      </c>
      <c r="O21" s="5" t="s">
        <v>27</v>
      </c>
      <c r="P21" s="6">
        <v>40413</v>
      </c>
      <c r="Q21" s="5" t="s">
        <v>60</v>
      </c>
      <c r="R21" s="7">
        <v>0.125</v>
      </c>
      <c r="S21" s="5" t="s">
        <v>67</v>
      </c>
      <c r="T21" s="5" t="s">
        <v>97</v>
      </c>
      <c r="W21" t="s">
        <v>70</v>
      </c>
      <c r="X21">
        <v>2306</v>
      </c>
      <c r="Y21" s="5" t="s">
        <v>16</v>
      </c>
      <c r="Z21" s="6">
        <v>40257</v>
      </c>
      <c r="AA21" s="6">
        <v>40337</v>
      </c>
      <c r="AB21" s="7">
        <v>0.16666666666666699</v>
      </c>
      <c r="AC21" s="5" t="s">
        <v>5</v>
      </c>
      <c r="AD21" s="5" t="s">
        <v>125</v>
      </c>
    </row>
    <row r="22" spans="2:30" x14ac:dyDescent="0.2">
      <c r="B22" t="s">
        <v>70</v>
      </c>
      <c r="C22">
        <v>4060</v>
      </c>
      <c r="D22" s="5" t="s">
        <v>17</v>
      </c>
      <c r="E22" s="6">
        <v>40263</v>
      </c>
      <c r="F22" s="6">
        <v>40190</v>
      </c>
      <c r="G22" s="6">
        <v>40392</v>
      </c>
      <c r="H22" s="7">
        <v>8.3333333333333301E-2</v>
      </c>
      <c r="I22" s="5" t="s">
        <v>44</v>
      </c>
      <c r="J22" s="5" t="s">
        <v>81</v>
      </c>
      <c r="M22" t="s">
        <v>70</v>
      </c>
      <c r="N22">
        <v>1324</v>
      </c>
      <c r="O22" s="5" t="s">
        <v>23</v>
      </c>
      <c r="P22" s="6">
        <v>40360</v>
      </c>
      <c r="Q22" s="5" t="s">
        <v>59</v>
      </c>
      <c r="R22" s="7">
        <v>0.20833333333333301</v>
      </c>
      <c r="S22" s="5" t="s">
        <v>5</v>
      </c>
      <c r="T22" s="5" t="s">
        <v>106</v>
      </c>
      <c r="W22" t="s">
        <v>70</v>
      </c>
      <c r="X22">
        <v>3970</v>
      </c>
      <c r="Y22" s="5" t="s">
        <v>14</v>
      </c>
      <c r="Z22" s="6">
        <v>40458</v>
      </c>
      <c r="AA22" s="6">
        <v>40402</v>
      </c>
      <c r="AB22" s="7">
        <v>4.1666666666666699E-2</v>
      </c>
      <c r="AC22" s="5" t="s">
        <v>8</v>
      </c>
      <c r="AD22" s="5" t="s">
        <v>123</v>
      </c>
    </row>
    <row r="23" spans="2:30" x14ac:dyDescent="0.2">
      <c r="B23" t="s">
        <v>70</v>
      </c>
      <c r="C23">
        <v>4921</v>
      </c>
      <c r="D23" s="5" t="s">
        <v>18</v>
      </c>
      <c r="E23" s="6">
        <v>40253</v>
      </c>
      <c r="F23" s="6">
        <v>40362</v>
      </c>
      <c r="G23" s="6">
        <v>40347</v>
      </c>
      <c r="H23" s="7">
        <v>0.25</v>
      </c>
      <c r="I23" s="5" t="s">
        <v>67</v>
      </c>
      <c r="J23" s="5" t="s">
        <v>80</v>
      </c>
      <c r="M23" t="s">
        <v>70</v>
      </c>
      <c r="N23">
        <v>2865</v>
      </c>
      <c r="O23" s="5" t="s">
        <v>28</v>
      </c>
      <c r="P23" s="6">
        <v>40367</v>
      </c>
      <c r="Q23" s="5" t="s">
        <v>58</v>
      </c>
      <c r="R23" s="7">
        <v>4.1666666666666699E-2</v>
      </c>
      <c r="S23" s="5" t="s">
        <v>66</v>
      </c>
      <c r="T23" s="5" t="s">
        <v>111</v>
      </c>
      <c r="W23" t="s">
        <v>70</v>
      </c>
      <c r="X23">
        <v>5445</v>
      </c>
      <c r="Y23" s="5" t="s">
        <v>14</v>
      </c>
      <c r="Z23" s="6">
        <v>40431</v>
      </c>
      <c r="AA23" s="6">
        <v>40526</v>
      </c>
      <c r="AB23" s="7">
        <v>0.33333333333333298</v>
      </c>
      <c r="AC23" s="5" t="s">
        <v>5</v>
      </c>
      <c r="AD23" s="5" t="s">
        <v>126</v>
      </c>
    </row>
    <row r="24" spans="2:30" x14ac:dyDescent="0.2">
      <c r="B24" t="s">
        <v>70</v>
      </c>
      <c r="C24">
        <v>5906</v>
      </c>
      <c r="D24" s="5" t="s">
        <v>16</v>
      </c>
      <c r="E24" s="6">
        <v>40241</v>
      </c>
      <c r="F24" s="6">
        <v>40468</v>
      </c>
      <c r="G24" s="6">
        <v>40462</v>
      </c>
      <c r="H24" s="7">
        <v>8.3333333333333301E-2</v>
      </c>
      <c r="I24" s="5" t="s">
        <v>43</v>
      </c>
      <c r="J24" s="5" t="s">
        <v>86</v>
      </c>
      <c r="M24" t="s">
        <v>70</v>
      </c>
      <c r="N24">
        <v>3378</v>
      </c>
      <c r="O24" s="5" t="s">
        <v>27</v>
      </c>
      <c r="P24" s="6">
        <v>40535</v>
      </c>
      <c r="Q24" s="5" t="s">
        <v>59</v>
      </c>
      <c r="R24" s="7">
        <v>8.3333333333333301E-2</v>
      </c>
      <c r="S24" s="5" t="s">
        <v>5</v>
      </c>
      <c r="T24" s="5" t="s">
        <v>108</v>
      </c>
      <c r="W24" t="s">
        <v>70</v>
      </c>
      <c r="X24">
        <v>5814</v>
      </c>
      <c r="Y24" s="5" t="s">
        <v>18</v>
      </c>
      <c r="Z24" s="6">
        <v>40242</v>
      </c>
      <c r="AA24" s="6">
        <v>40219</v>
      </c>
      <c r="AB24" s="7">
        <v>4.1666666666666699E-2</v>
      </c>
      <c r="AC24" s="5" t="s">
        <v>66</v>
      </c>
      <c r="AD24" s="5" t="s">
        <v>124</v>
      </c>
    </row>
    <row r="25" spans="2:30" x14ac:dyDescent="0.2">
      <c r="B25" t="s">
        <v>70</v>
      </c>
      <c r="C25">
        <v>6010</v>
      </c>
      <c r="D25" s="5" t="s">
        <v>21</v>
      </c>
      <c r="E25" s="6">
        <v>40499</v>
      </c>
      <c r="F25" s="6">
        <v>40423</v>
      </c>
      <c r="G25" s="6">
        <v>40266</v>
      </c>
      <c r="H25" s="7">
        <v>0.16666666666666699</v>
      </c>
      <c r="I25" s="5" t="s">
        <v>5</v>
      </c>
      <c r="J25" s="5" t="s">
        <v>79</v>
      </c>
      <c r="M25" t="s">
        <v>70</v>
      </c>
      <c r="N25">
        <v>4083</v>
      </c>
      <c r="O25" s="5" t="s">
        <v>23</v>
      </c>
      <c r="P25" s="6">
        <v>40501</v>
      </c>
      <c r="Q25" s="5" t="s">
        <v>60</v>
      </c>
      <c r="R25" s="7">
        <v>8.3333333333333301E-2</v>
      </c>
      <c r="S25" s="5" t="s">
        <v>5</v>
      </c>
      <c r="T25" s="5" t="s">
        <v>104</v>
      </c>
      <c r="W25" t="s">
        <v>70</v>
      </c>
      <c r="X25">
        <v>5865</v>
      </c>
      <c r="Y25" s="5" t="s">
        <v>16</v>
      </c>
      <c r="Z25" s="6">
        <v>40524</v>
      </c>
      <c r="AA25" s="6">
        <v>40305</v>
      </c>
      <c r="AB25" s="7">
        <v>0.25</v>
      </c>
      <c r="AC25" s="5" t="s">
        <v>44</v>
      </c>
      <c r="AD25" s="5" t="s">
        <v>129</v>
      </c>
    </row>
    <row r="26" spans="2:30" x14ac:dyDescent="0.2">
      <c r="B26" t="s">
        <v>70</v>
      </c>
      <c r="C26">
        <v>6131</v>
      </c>
      <c r="D26" s="5" t="s">
        <v>21</v>
      </c>
      <c r="E26" s="6">
        <v>40398</v>
      </c>
      <c r="F26" s="6">
        <v>40536</v>
      </c>
      <c r="G26" s="6">
        <v>40321</v>
      </c>
      <c r="H26" s="7">
        <v>4.1666666666666699E-2</v>
      </c>
      <c r="I26" s="5" t="s">
        <v>8</v>
      </c>
      <c r="J26" s="5" t="s">
        <v>84</v>
      </c>
      <c r="M26" t="s">
        <v>70</v>
      </c>
      <c r="N26">
        <v>6632</v>
      </c>
      <c r="O26" s="5" t="s">
        <v>23</v>
      </c>
      <c r="P26" s="6">
        <v>40360</v>
      </c>
      <c r="Q26" s="5" t="s">
        <v>60</v>
      </c>
      <c r="R26" s="7">
        <v>0.16666666666666699</v>
      </c>
      <c r="S26" s="5" t="s">
        <v>5</v>
      </c>
      <c r="T26" s="5" t="s">
        <v>109</v>
      </c>
      <c r="W26" t="s">
        <v>70</v>
      </c>
      <c r="X26">
        <v>6280</v>
      </c>
      <c r="Y26" s="5" t="s">
        <v>18</v>
      </c>
      <c r="Z26" s="6">
        <v>40409</v>
      </c>
      <c r="AA26" s="6">
        <v>40344</v>
      </c>
      <c r="AB26" s="7">
        <v>0.25</v>
      </c>
      <c r="AC26" s="5" t="s">
        <v>5</v>
      </c>
      <c r="AD26" s="5" t="s">
        <v>127</v>
      </c>
    </row>
    <row r="27" spans="2:30" x14ac:dyDescent="0.2">
      <c r="B27" t="s">
        <v>70</v>
      </c>
      <c r="C27">
        <v>8866</v>
      </c>
      <c r="D27" s="5" t="s">
        <v>14</v>
      </c>
      <c r="E27" s="6">
        <v>40504</v>
      </c>
      <c r="F27" s="6">
        <v>40332</v>
      </c>
      <c r="G27" s="6">
        <v>40305</v>
      </c>
      <c r="H27" s="7">
        <v>0.16666666666666699</v>
      </c>
      <c r="I27" s="5" t="s">
        <v>5</v>
      </c>
      <c r="J27" s="5" t="s">
        <v>85</v>
      </c>
      <c r="M27" t="s">
        <v>70</v>
      </c>
      <c r="N27">
        <v>6854</v>
      </c>
      <c r="O27" s="5" t="s">
        <v>24</v>
      </c>
      <c r="P27" s="6">
        <v>40342</v>
      </c>
      <c r="Q27" s="5" t="s">
        <v>60</v>
      </c>
      <c r="R27" s="7">
        <v>0.16666666666666699</v>
      </c>
      <c r="S27" s="5" t="s">
        <v>5</v>
      </c>
      <c r="T27" s="5" t="s">
        <v>105</v>
      </c>
      <c r="W27" t="s">
        <v>70</v>
      </c>
      <c r="X27">
        <v>9648</v>
      </c>
      <c r="Y27" s="5" t="s">
        <v>14</v>
      </c>
      <c r="Z27" s="6">
        <v>40499</v>
      </c>
      <c r="AA27" s="6">
        <v>40232</v>
      </c>
      <c r="AB27" s="7">
        <v>0.20833333333333301</v>
      </c>
      <c r="AC27" s="5" t="s">
        <v>66</v>
      </c>
      <c r="AD27" s="5" t="s">
        <v>128</v>
      </c>
    </row>
    <row r="28" spans="2:30" x14ac:dyDescent="0.2">
      <c r="M28" t="s">
        <v>70</v>
      </c>
      <c r="N28">
        <v>8002</v>
      </c>
      <c r="O28" s="5" t="s">
        <v>23</v>
      </c>
      <c r="P28" s="6">
        <v>40529</v>
      </c>
      <c r="Q28" s="5" t="s">
        <v>58</v>
      </c>
      <c r="R28" s="7">
        <v>0.33333333333333298</v>
      </c>
      <c r="S28" s="5" t="s">
        <v>67</v>
      </c>
      <c r="T28" s="5" t="s">
        <v>112</v>
      </c>
    </row>
    <row r="29" spans="2:30" x14ac:dyDescent="0.2">
      <c r="M29" t="s">
        <v>70</v>
      </c>
      <c r="N29">
        <v>8671</v>
      </c>
      <c r="O29" s="5" t="s">
        <v>29</v>
      </c>
      <c r="P29" s="6">
        <v>40290</v>
      </c>
      <c r="Q29" s="5" t="s">
        <v>57</v>
      </c>
      <c r="R29" s="7">
        <v>0.29166666666666702</v>
      </c>
      <c r="S29" s="5" t="s">
        <v>8</v>
      </c>
      <c r="T29" s="5" t="s">
        <v>107</v>
      </c>
    </row>
    <row r="30" spans="2:30" x14ac:dyDescent="0.2">
      <c r="M30" t="s">
        <v>70</v>
      </c>
      <c r="N30">
        <v>8846</v>
      </c>
      <c r="O30" s="5" t="s">
        <v>30</v>
      </c>
      <c r="P30" s="6">
        <v>40185</v>
      </c>
      <c r="Q30" s="5" t="s">
        <v>57</v>
      </c>
      <c r="R30" s="7">
        <v>4.1666666666666699E-2</v>
      </c>
      <c r="S30" s="5" t="s">
        <v>43</v>
      </c>
      <c r="T30" s="5" t="s">
        <v>110</v>
      </c>
    </row>
  </sheetData>
  <pageMargins left="0.25" right="0.25" top="0.75" bottom="0.75" header="0.3" footer="0.3"/>
  <pageSetup scale="62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Button 1">
              <controlPr defaultSize="0" print="0" autoFill="0" autoPict="0" macro="[0]!Update1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Button 2">
              <controlPr defaultSize="0" print="0" autoFill="0" autoPict="0" macro="[0]!Update2">
                <anchor moveWithCells="1" sizeWithCells="1">
                  <from>
                    <xdr:col>11</xdr:col>
                    <xdr:colOff>0</xdr:colOff>
                    <xdr:row>1</xdr:row>
                    <xdr:rowOff>0</xdr:rowOff>
                  </from>
                  <to>
                    <xdr:col>11</xdr:col>
                    <xdr:colOff>609600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6" name="Button 4">
              <controlPr defaultSize="0" print="0" autoFill="0" autoPict="0" macro="[0]!Update3">
                <anchor moveWithCells="1" sizeWithCells="1">
                  <from>
                    <xdr:col>21</xdr:col>
                    <xdr:colOff>0</xdr:colOff>
                    <xdr:row>1</xdr:row>
                    <xdr:rowOff>0</xdr:rowOff>
                  </from>
                  <to>
                    <xdr:col>21</xdr:col>
                    <xdr:colOff>666750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3"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H12"/>
  <sheetViews>
    <sheetView workbookViewId="0">
      <selection activeCell="J18" sqref="J18"/>
    </sheetView>
  </sheetViews>
  <sheetFormatPr defaultRowHeight="12.75" x14ac:dyDescent="0.2"/>
  <sheetData>
    <row r="3" spans="2:8" x14ac:dyDescent="0.2">
      <c r="B3" s="2" t="s">
        <v>42</v>
      </c>
      <c r="C3" s="2" t="s">
        <v>36</v>
      </c>
      <c r="D3" s="2" t="s">
        <v>41</v>
      </c>
      <c r="E3" s="2" t="s">
        <v>37</v>
      </c>
      <c r="F3" s="2" t="s">
        <v>38</v>
      </c>
      <c r="G3" s="2" t="s">
        <v>39</v>
      </c>
      <c r="H3" s="2" t="s">
        <v>40</v>
      </c>
    </row>
    <row r="4" spans="2:8" x14ac:dyDescent="0.2">
      <c r="B4" s="1" t="s">
        <v>9</v>
      </c>
      <c r="C4" s="1" t="s">
        <v>14</v>
      </c>
      <c r="D4" s="1" t="s">
        <v>22</v>
      </c>
      <c r="E4" s="1" t="s">
        <v>8</v>
      </c>
      <c r="F4" s="1" t="s">
        <v>4</v>
      </c>
      <c r="G4" s="1" t="s">
        <v>8</v>
      </c>
      <c r="H4" s="1" t="s">
        <v>57</v>
      </c>
    </row>
    <row r="5" spans="2:8" x14ac:dyDescent="0.2">
      <c r="B5" s="1" t="s">
        <v>10</v>
      </c>
      <c r="C5" s="1" t="s">
        <v>15</v>
      </c>
      <c r="D5" s="1" t="s">
        <v>23</v>
      </c>
      <c r="E5" s="1" t="s">
        <v>5</v>
      </c>
      <c r="F5" s="1" t="s">
        <v>5</v>
      </c>
      <c r="G5" s="1" t="s">
        <v>5</v>
      </c>
      <c r="H5" s="1" t="s">
        <v>58</v>
      </c>
    </row>
    <row r="6" spans="2:8" x14ac:dyDescent="0.2">
      <c r="B6" s="1" t="s">
        <v>11</v>
      </c>
      <c r="C6" s="1" t="s">
        <v>16</v>
      </c>
      <c r="D6" s="1" t="s">
        <v>24</v>
      </c>
      <c r="E6" s="1" t="s">
        <v>66</v>
      </c>
      <c r="F6" s="1" t="s">
        <v>7</v>
      </c>
      <c r="G6" s="1" t="s">
        <v>4</v>
      </c>
      <c r="H6" s="1" t="s">
        <v>59</v>
      </c>
    </row>
    <row r="7" spans="2:8" x14ac:dyDescent="0.2">
      <c r="B7" s="1" t="s">
        <v>12</v>
      </c>
      <c r="C7" s="1" t="s">
        <v>17</v>
      </c>
      <c r="D7" s="1" t="s">
        <v>25</v>
      </c>
      <c r="E7" s="1" t="s">
        <v>67</v>
      </c>
      <c r="F7" s="1" t="s">
        <v>6</v>
      </c>
      <c r="G7" s="1"/>
      <c r="H7" s="1" t="s">
        <v>60</v>
      </c>
    </row>
    <row r="8" spans="2:8" x14ac:dyDescent="0.2">
      <c r="B8" s="1" t="s">
        <v>13</v>
      </c>
      <c r="C8" s="1" t="s">
        <v>18</v>
      </c>
      <c r="D8" s="1" t="s">
        <v>26</v>
      </c>
      <c r="E8" s="1" t="s">
        <v>43</v>
      </c>
      <c r="F8" s="1"/>
      <c r="G8" s="1"/>
      <c r="H8" s="1"/>
    </row>
    <row r="9" spans="2:8" x14ac:dyDescent="0.2">
      <c r="B9" s="1"/>
      <c r="C9" s="1" t="s">
        <v>19</v>
      </c>
      <c r="D9" s="1" t="s">
        <v>27</v>
      </c>
      <c r="E9" s="1" t="s">
        <v>44</v>
      </c>
      <c r="F9" s="1"/>
      <c r="G9" s="1"/>
      <c r="H9" s="1"/>
    </row>
    <row r="10" spans="2:8" x14ac:dyDescent="0.2">
      <c r="B10" s="1"/>
      <c r="C10" s="1" t="s">
        <v>20</v>
      </c>
      <c r="D10" s="1" t="s">
        <v>28</v>
      </c>
      <c r="E10" s="1"/>
      <c r="F10" s="1"/>
      <c r="G10" s="1"/>
      <c r="H10" s="1"/>
    </row>
    <row r="11" spans="2:8" x14ac:dyDescent="0.2">
      <c r="B11" s="1"/>
      <c r="C11" s="1" t="s">
        <v>21</v>
      </c>
      <c r="D11" s="1" t="s">
        <v>29</v>
      </c>
      <c r="E11" s="1"/>
      <c r="F11" s="1"/>
      <c r="G11" s="1"/>
      <c r="H11" s="1"/>
    </row>
    <row r="12" spans="2:8" x14ac:dyDescent="0.2">
      <c r="B12" s="1"/>
      <c r="C12" s="1"/>
      <c r="D12" s="1" t="s">
        <v>30</v>
      </c>
      <c r="E12" s="1"/>
      <c r="F12" s="1"/>
      <c r="G12" s="1"/>
      <c r="H12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TS_Miller</vt:lpstr>
      <vt:lpstr>TS_Smith</vt:lpstr>
      <vt:lpstr>TS_Brown</vt:lpstr>
      <vt:lpstr>Summary</vt:lpstr>
      <vt:lpstr>Aux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2011-03-01T04:49:25Z</cp:lastPrinted>
  <dcterms:created xsi:type="dcterms:W3CDTF">2009-11-24T07:09:21Z</dcterms:created>
  <dcterms:modified xsi:type="dcterms:W3CDTF">2012-01-15T18:36:07Z</dcterms:modified>
</cp:coreProperties>
</file>